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650" yWindow="-390" windowWidth="11490" windowHeight="8490"/>
  </bookViews>
  <sheets>
    <sheet name="DCS" sheetId="8" r:id="rId1"/>
    <sheet name="PPICPU" sheetId="1" r:id="rId2"/>
    <sheet name="DGID" sheetId="3" r:id="rId3"/>
    <sheet name="DGP" sheetId="4" r:id="rId4"/>
    <sheet name="DGFA" sheetId="5" r:id="rId5"/>
    <sheet name="UG" sheetId="7" r:id="rId6"/>
    <sheet name="CGR" sheetId="11" r:id="rId7"/>
    <sheet name="DGBN" sheetId="12" r:id="rId8"/>
    <sheet name="TGR" sheetId="13" r:id="rId9"/>
    <sheet name="UAP" sheetId="14" r:id="rId10"/>
    <sheet name="DGCP" sheetId="15" r:id="rId11"/>
    <sheet name="SAMI" sheetId="16" r:id="rId12"/>
    <sheet name="UDEM" sheetId="17" r:id="rId13"/>
    <sheet name="DGIP" sheetId="18" r:id="rId14"/>
  </sheets>
  <externalReferences>
    <externalReference r:id="rId15"/>
    <externalReference r:id="rId16"/>
  </externalReferences>
  <calcPr calcId="144525"/>
</workbook>
</file>

<file path=xl/calcChain.xml><?xml version="1.0" encoding="utf-8"?>
<calcChain xmlns="http://schemas.openxmlformats.org/spreadsheetml/2006/main">
  <c r="AA57" i="16" l="1"/>
  <c r="C125" i="15"/>
  <c r="C110" i="15"/>
  <c r="C103" i="15"/>
  <c r="C52" i="15"/>
  <c r="C33" i="15"/>
  <c r="C28" i="15"/>
  <c r="C23" i="15"/>
  <c r="C28" i="14"/>
  <c r="C26" i="14"/>
  <c r="C24" i="14"/>
  <c r="C22" i="14"/>
  <c r="C16" i="14"/>
  <c r="W103" i="15"/>
  <c r="V103" i="15" s="1"/>
  <c r="U103" i="15" s="1"/>
  <c r="W125" i="15"/>
  <c r="V125" i="15"/>
  <c r="U125" i="15"/>
  <c r="P125" i="15" s="1"/>
  <c r="P103" i="15" l="1"/>
  <c r="O103" i="15"/>
  <c r="N103" i="15" s="1"/>
  <c r="M103" i="15" s="1"/>
  <c r="L103" i="15" s="1"/>
  <c r="K103" i="15" s="1"/>
  <c r="O125" i="15"/>
  <c r="N125" i="15" s="1"/>
  <c r="M125" i="15" s="1"/>
  <c r="L125" i="15" s="1"/>
  <c r="K125" i="15" s="1"/>
  <c r="AA214" i="13"/>
  <c r="AA142" i="12"/>
  <c r="W140" i="12"/>
  <c r="V140" i="12" s="1"/>
  <c r="U140" i="12" s="1"/>
  <c r="T140" i="12" s="1"/>
  <c r="S140" i="12" s="1"/>
  <c r="R140" i="12" s="1"/>
  <c r="Q140" i="12" s="1"/>
  <c r="P140" i="12" s="1"/>
  <c r="O140" i="12" s="1"/>
  <c r="N140" i="12" s="1"/>
  <c r="M140" i="12" s="1"/>
  <c r="L140" i="12" s="1"/>
  <c r="K140" i="12" s="1"/>
  <c r="C140" i="12"/>
  <c r="W138" i="12"/>
  <c r="V138" i="12" s="1"/>
  <c r="U138" i="12" s="1"/>
  <c r="T138" i="12" s="1"/>
  <c r="S138" i="12" s="1"/>
  <c r="R138" i="12" s="1"/>
  <c r="Q138" i="12" s="1"/>
  <c r="P138" i="12" s="1"/>
  <c r="O138" i="12" s="1"/>
  <c r="N138" i="12" s="1"/>
  <c r="M138" i="12" s="1"/>
  <c r="L138" i="12" s="1"/>
  <c r="K138" i="12" s="1"/>
  <c r="C138" i="12"/>
  <c r="W136" i="12"/>
  <c r="V136" i="12"/>
  <c r="U136" i="12"/>
  <c r="T136" i="12" s="1"/>
  <c r="S136" i="12" s="1"/>
  <c r="R136" i="12" s="1"/>
  <c r="Q136" i="12" s="1"/>
  <c r="P136" i="12" s="1"/>
  <c r="O136" i="12" s="1"/>
  <c r="N136" i="12" s="1"/>
  <c r="M136" i="12" s="1"/>
  <c r="L136" i="12" s="1"/>
  <c r="K136" i="12" s="1"/>
  <c r="C136" i="12"/>
  <c r="W133" i="12"/>
  <c r="V133" i="12" s="1"/>
  <c r="U133" i="12" s="1"/>
  <c r="T133" i="12" s="1"/>
  <c r="S133" i="12" s="1"/>
  <c r="R133" i="12" s="1"/>
  <c r="Q133" i="12" s="1"/>
  <c r="P133" i="12" s="1"/>
  <c r="O133" i="12" s="1"/>
  <c r="N133" i="12" s="1"/>
  <c r="M133" i="12" s="1"/>
  <c r="L133" i="12" s="1"/>
  <c r="K133" i="12" s="1"/>
  <c r="C133" i="12"/>
  <c r="W131" i="12"/>
  <c r="V131" i="12" s="1"/>
  <c r="U131" i="12" s="1"/>
  <c r="T131" i="12" s="1"/>
  <c r="S131" i="12" s="1"/>
  <c r="R131" i="12" s="1"/>
  <c r="Q131" i="12" s="1"/>
  <c r="P131" i="12" s="1"/>
  <c r="O131" i="12" s="1"/>
  <c r="N131" i="12" s="1"/>
  <c r="M131" i="12" s="1"/>
  <c r="L131" i="12" s="1"/>
  <c r="K131" i="12" s="1"/>
  <c r="C131" i="12"/>
  <c r="W117" i="12"/>
  <c r="V117" i="12" s="1"/>
  <c r="U117" i="12" s="1"/>
  <c r="T117" i="12" s="1"/>
  <c r="S117" i="12" s="1"/>
  <c r="R117" i="12" s="1"/>
  <c r="Q117" i="12" s="1"/>
  <c r="P117" i="12" s="1"/>
  <c r="O117" i="12" s="1"/>
  <c r="N117" i="12" s="1"/>
  <c r="M117" i="12" s="1"/>
  <c r="L117" i="12" s="1"/>
  <c r="K117" i="12" s="1"/>
  <c r="C117" i="12"/>
  <c r="W110" i="12"/>
  <c r="V110" i="12" s="1"/>
  <c r="U110" i="12" s="1"/>
  <c r="T110" i="12" s="1"/>
  <c r="S110" i="12" s="1"/>
  <c r="R110" i="12" s="1"/>
  <c r="Q110" i="12" s="1"/>
  <c r="P110" i="12" s="1"/>
  <c r="O110" i="12" s="1"/>
  <c r="N110" i="12" s="1"/>
  <c r="M110" i="12" s="1"/>
  <c r="L110" i="12" s="1"/>
  <c r="K110" i="12" s="1"/>
  <c r="C110" i="12"/>
  <c r="W74" i="12"/>
  <c r="V74" i="12" s="1"/>
  <c r="U74" i="12" s="1"/>
  <c r="T74" i="12" s="1"/>
  <c r="S74" i="12" s="1"/>
  <c r="R74" i="12" s="1"/>
  <c r="Q74" i="12" s="1"/>
  <c r="P74" i="12" s="1"/>
  <c r="O74" i="12" s="1"/>
  <c r="N74" i="12" s="1"/>
  <c r="M74" i="12" s="1"/>
  <c r="L74" i="12" s="1"/>
  <c r="K74" i="12" s="1"/>
  <c r="C74" i="12"/>
  <c r="W71" i="12"/>
  <c r="V71" i="12"/>
  <c r="U71" i="12"/>
  <c r="T71" i="12"/>
  <c r="S71" i="12" s="1"/>
  <c r="R71" i="12" s="1"/>
  <c r="Q71" i="12" s="1"/>
  <c r="P71" i="12" s="1"/>
  <c r="O71" i="12" s="1"/>
  <c r="N71" i="12" s="1"/>
  <c r="M71" i="12" s="1"/>
  <c r="L71" i="12" s="1"/>
  <c r="K71" i="12" s="1"/>
  <c r="C71" i="12"/>
  <c r="W68" i="12"/>
  <c r="V68" i="12" s="1"/>
  <c r="U68" i="12" s="1"/>
  <c r="T68" i="12" s="1"/>
  <c r="S68" i="12" s="1"/>
  <c r="R68" i="12" s="1"/>
  <c r="Q68" i="12" s="1"/>
  <c r="P68" i="12" s="1"/>
  <c r="O68" i="12" s="1"/>
  <c r="N68" i="12" s="1"/>
  <c r="M68" i="12" s="1"/>
  <c r="L68" i="12" s="1"/>
  <c r="K68" i="12" s="1"/>
  <c r="C68" i="12"/>
  <c r="W81" i="12"/>
  <c r="V81" i="12" s="1"/>
  <c r="U81" i="12" s="1"/>
  <c r="T81" i="12" s="1"/>
  <c r="S81" i="12" s="1"/>
  <c r="R81" i="12" s="1"/>
  <c r="Q81" i="12" s="1"/>
  <c r="P81" i="12" s="1"/>
  <c r="O81" i="12" s="1"/>
  <c r="N81" i="12" s="1"/>
  <c r="M81" i="12" s="1"/>
  <c r="L81" i="12" s="1"/>
  <c r="K81" i="12" s="1"/>
  <c r="C81" i="12"/>
  <c r="W66" i="12"/>
  <c r="V66" i="12"/>
  <c r="U66" i="12" s="1"/>
  <c r="T66" i="12" s="1"/>
  <c r="S66" i="12" s="1"/>
  <c r="R66" i="12" s="1"/>
  <c r="Q66" i="12" s="1"/>
  <c r="P66" i="12" s="1"/>
  <c r="O66" i="12" s="1"/>
  <c r="N66" i="12" s="1"/>
  <c r="M66" i="12" s="1"/>
  <c r="L66" i="12" s="1"/>
  <c r="K66" i="12" s="1"/>
  <c r="C66" i="12"/>
  <c r="W64" i="12"/>
  <c r="V64" i="12"/>
  <c r="U64" i="12" s="1"/>
  <c r="T64" i="12" s="1"/>
  <c r="S64" i="12" s="1"/>
  <c r="R64" i="12" s="1"/>
  <c r="Q64" i="12" s="1"/>
  <c r="P64" i="12" s="1"/>
  <c r="O64" i="12" s="1"/>
  <c r="N64" i="12" s="1"/>
  <c r="M64" i="12" s="1"/>
  <c r="L64" i="12" s="1"/>
  <c r="K64" i="12" s="1"/>
  <c r="W62" i="12"/>
  <c r="V62" i="12" s="1"/>
  <c r="U62" i="12" s="1"/>
  <c r="T62" i="12" s="1"/>
  <c r="S62" i="12" s="1"/>
  <c r="R62" i="12" s="1"/>
  <c r="Q62" i="12" s="1"/>
  <c r="P62" i="12" s="1"/>
  <c r="O62" i="12" s="1"/>
  <c r="N62" i="12" s="1"/>
  <c r="M62" i="12" s="1"/>
  <c r="L62" i="12" s="1"/>
  <c r="K62" i="12" s="1"/>
  <c r="C62" i="12"/>
  <c r="W60" i="12"/>
  <c r="V60" i="12" s="1"/>
  <c r="U60" i="12" s="1"/>
  <c r="T60" i="12" s="1"/>
  <c r="S60" i="12" s="1"/>
  <c r="R60" i="12" s="1"/>
  <c r="Q60" i="12" s="1"/>
  <c r="P60" i="12" s="1"/>
  <c r="O60" i="12" s="1"/>
  <c r="N60" i="12" s="1"/>
  <c r="M60" i="12" s="1"/>
  <c r="L60" i="12" s="1"/>
  <c r="K60" i="12" s="1"/>
  <c r="W47" i="12"/>
  <c r="V47" i="12" s="1"/>
  <c r="U47" i="12" s="1"/>
  <c r="T47" i="12" s="1"/>
  <c r="S47" i="12" s="1"/>
  <c r="R47" i="12" s="1"/>
  <c r="Q47" i="12" s="1"/>
  <c r="P47" i="12" s="1"/>
  <c r="O47" i="12" s="1"/>
  <c r="N47" i="12" s="1"/>
  <c r="M47" i="12" s="1"/>
  <c r="L47" i="12" s="1"/>
  <c r="K47" i="12" s="1"/>
  <c r="C47" i="12"/>
  <c r="W42" i="12"/>
  <c r="V42" i="12" s="1"/>
  <c r="U42" i="12" s="1"/>
  <c r="C42" i="12"/>
  <c r="W40" i="12"/>
  <c r="V40" i="12"/>
  <c r="U40" i="12"/>
  <c r="P40" i="12"/>
  <c r="O40" i="12"/>
  <c r="N40" i="12" s="1"/>
  <c r="M40" i="12" s="1"/>
  <c r="L40" i="12" s="1"/>
  <c r="K40" i="12" s="1"/>
  <c r="C40" i="12"/>
  <c r="W36" i="12"/>
  <c r="V36" i="12"/>
  <c r="U36" i="12"/>
  <c r="W34" i="12"/>
  <c r="V34" i="12" s="1"/>
  <c r="U34" i="12" s="1"/>
  <c r="C34" i="12"/>
  <c r="W32" i="12"/>
  <c r="V32" i="12"/>
  <c r="U32" i="12" s="1"/>
  <c r="C32" i="12"/>
  <c r="W30" i="12"/>
  <c r="V30" i="12" s="1"/>
  <c r="U30" i="12" s="1"/>
  <c r="W28" i="12"/>
  <c r="V28" i="12"/>
  <c r="U28" i="12" s="1"/>
  <c r="C28" i="12"/>
  <c r="W26" i="12"/>
  <c r="V26" i="12" s="1"/>
  <c r="U26" i="12" s="1"/>
  <c r="O26" i="12" s="1"/>
  <c r="N26" i="12" s="1"/>
  <c r="M26" i="12" s="1"/>
  <c r="L26" i="12" s="1"/>
  <c r="K26" i="12" s="1"/>
  <c r="C26" i="12"/>
  <c r="W24" i="12"/>
  <c r="V24" i="12" s="1"/>
  <c r="U24" i="12" s="1"/>
  <c r="C24" i="12"/>
  <c r="W22" i="12"/>
  <c r="V22" i="12"/>
  <c r="U22" i="12"/>
  <c r="O22" i="12" s="1"/>
  <c r="N22" i="12" s="1"/>
  <c r="M22" i="12" s="1"/>
  <c r="L22" i="12" s="1"/>
  <c r="K22" i="12" s="1"/>
  <c r="C22" i="12"/>
  <c r="W20" i="12"/>
  <c r="V20" i="12" s="1"/>
  <c r="U20" i="12" s="1"/>
  <c r="C20" i="12"/>
  <c r="W18" i="12"/>
  <c r="V18" i="12"/>
  <c r="U18" i="12" s="1"/>
  <c r="P18" i="12" s="1"/>
  <c r="C18" i="12"/>
  <c r="W16" i="12"/>
  <c r="V16" i="12"/>
  <c r="U16" i="12" s="1"/>
  <c r="C16" i="12"/>
  <c r="W12" i="12"/>
  <c r="V12" i="12"/>
  <c r="U12" i="12"/>
  <c r="O12" i="12" s="1"/>
  <c r="N12" i="12" s="1"/>
  <c r="M12" i="12" s="1"/>
  <c r="L12" i="12" s="1"/>
  <c r="K12" i="12" s="1"/>
  <c r="C12" i="12"/>
  <c r="W14" i="12"/>
  <c r="V14" i="12"/>
  <c r="U14" i="12" s="1"/>
  <c r="P14" i="12" s="1"/>
  <c r="C14" i="12"/>
  <c r="W144" i="11"/>
  <c r="V144" i="11"/>
  <c r="U144" i="11" s="1"/>
  <c r="C144" i="11"/>
  <c r="W142" i="11"/>
  <c r="V142" i="11"/>
  <c r="U142" i="11"/>
  <c r="O142" i="11" s="1"/>
  <c r="N142" i="11" s="1"/>
  <c r="M142" i="11" s="1"/>
  <c r="L142" i="11" s="1"/>
  <c r="K142" i="11" s="1"/>
  <c r="P142" i="11"/>
  <c r="C142" i="11"/>
  <c r="W139" i="11"/>
  <c r="V139" i="11" s="1"/>
  <c r="U139" i="11" s="1"/>
  <c r="C139" i="11"/>
  <c r="W137" i="11"/>
  <c r="V137" i="11" s="1"/>
  <c r="U137" i="11" s="1"/>
  <c r="C137" i="11"/>
  <c r="W117" i="11"/>
  <c r="V117" i="11"/>
  <c r="U117" i="11"/>
  <c r="P117" i="11" s="1"/>
  <c r="C117" i="11"/>
  <c r="AA147" i="11"/>
  <c r="W60" i="11"/>
  <c r="V60" i="11" s="1"/>
  <c r="U60" i="11" s="1"/>
  <c r="C60" i="11"/>
  <c r="W57" i="11"/>
  <c r="V57" i="11"/>
  <c r="U57" i="11" s="1"/>
  <c r="C57" i="11"/>
  <c r="W54" i="11"/>
  <c r="V54" i="11"/>
  <c r="U54" i="11"/>
  <c r="O54" i="11" s="1"/>
  <c r="N54" i="11" s="1"/>
  <c r="M54" i="11" s="1"/>
  <c r="L54" i="11" s="1"/>
  <c r="K54" i="11" s="1"/>
  <c r="P54" i="11"/>
  <c r="C54" i="11"/>
  <c r="W52" i="11"/>
  <c r="V52" i="11"/>
  <c r="U52" i="11"/>
  <c r="P52" i="11" s="1"/>
  <c r="C52" i="11"/>
  <c r="W50" i="11"/>
  <c r="V50" i="11"/>
  <c r="U50" i="11"/>
  <c r="P50" i="11" s="1"/>
  <c r="C50" i="11"/>
  <c r="W48" i="11"/>
  <c r="V48" i="11" s="1"/>
  <c r="U48" i="11" s="1"/>
  <c r="C48" i="11"/>
  <c r="AA45" i="11"/>
  <c r="C45" i="11" s="1"/>
  <c r="W45" i="11"/>
  <c r="V45" i="11"/>
  <c r="U45" i="11"/>
  <c r="P45" i="11" s="1"/>
  <c r="AA36" i="11"/>
  <c r="C36" i="11" s="1"/>
  <c r="W36" i="11"/>
  <c r="V36" i="11"/>
  <c r="U36" i="11" s="1"/>
  <c r="P36" i="11" s="1"/>
  <c r="AA32" i="11"/>
  <c r="C32" i="11" s="1"/>
  <c r="W32" i="11"/>
  <c r="V32" i="11"/>
  <c r="U32" i="11"/>
  <c r="P32" i="11"/>
  <c r="O32" i="11"/>
  <c r="N32" i="11"/>
  <c r="M32" i="11" s="1"/>
  <c r="L32" i="11" s="1"/>
  <c r="K32" i="11" s="1"/>
  <c r="P42" i="12" l="1"/>
  <c r="O42" i="12"/>
  <c r="N42" i="12" s="1"/>
  <c r="M42" i="12" s="1"/>
  <c r="L42" i="12" s="1"/>
  <c r="K42" i="12" s="1"/>
  <c r="O24" i="12"/>
  <c r="N24" i="12" s="1"/>
  <c r="M24" i="12" s="1"/>
  <c r="L24" i="12" s="1"/>
  <c r="K24" i="12" s="1"/>
  <c r="P24" i="12"/>
  <c r="O32" i="12"/>
  <c r="N32" i="12" s="1"/>
  <c r="M32" i="12" s="1"/>
  <c r="L32" i="12" s="1"/>
  <c r="K32" i="12" s="1"/>
  <c r="P32" i="12"/>
  <c r="P20" i="12"/>
  <c r="O20" i="12"/>
  <c r="N20" i="12" s="1"/>
  <c r="M20" i="12" s="1"/>
  <c r="L20" i="12" s="1"/>
  <c r="K20" i="12" s="1"/>
  <c r="P34" i="12"/>
  <c r="O34" i="12"/>
  <c r="N34" i="12" s="1"/>
  <c r="M34" i="12" s="1"/>
  <c r="L34" i="12" s="1"/>
  <c r="K34" i="12" s="1"/>
  <c r="P28" i="12"/>
  <c r="O28" i="12"/>
  <c r="N28" i="12" s="1"/>
  <c r="M28" i="12" s="1"/>
  <c r="L28" i="12" s="1"/>
  <c r="K28" i="12" s="1"/>
  <c r="P12" i="12"/>
  <c r="P26" i="12"/>
  <c r="P22" i="12"/>
  <c r="O18" i="12"/>
  <c r="N18" i="12" s="1"/>
  <c r="M18" i="12" s="1"/>
  <c r="L18" i="12" s="1"/>
  <c r="K18" i="12" s="1"/>
  <c r="P16" i="12"/>
  <c r="O16" i="12"/>
  <c r="N16" i="12" s="1"/>
  <c r="M16" i="12" s="1"/>
  <c r="L16" i="12" s="1"/>
  <c r="K16" i="12" s="1"/>
  <c r="O14" i="12"/>
  <c r="N14" i="12" s="1"/>
  <c r="M14" i="12" s="1"/>
  <c r="L14" i="12" s="1"/>
  <c r="K14" i="12" s="1"/>
  <c r="P144" i="11"/>
  <c r="O144" i="11"/>
  <c r="N144" i="11" s="1"/>
  <c r="M144" i="11" s="1"/>
  <c r="L144" i="11" s="1"/>
  <c r="K144" i="11" s="1"/>
  <c r="P139" i="11"/>
  <c r="O139" i="11"/>
  <c r="N139" i="11" s="1"/>
  <c r="M139" i="11" s="1"/>
  <c r="L139" i="11" s="1"/>
  <c r="K139" i="11" s="1"/>
  <c r="P137" i="11"/>
  <c r="O137" i="11"/>
  <c r="N137" i="11" s="1"/>
  <c r="M137" i="11" s="1"/>
  <c r="L137" i="11" s="1"/>
  <c r="K137" i="11" s="1"/>
  <c r="O117" i="11"/>
  <c r="N117" i="11" s="1"/>
  <c r="M117" i="11" s="1"/>
  <c r="L117" i="11" s="1"/>
  <c r="K117" i="11" s="1"/>
  <c r="O60" i="11"/>
  <c r="N60" i="11" s="1"/>
  <c r="M60" i="11" s="1"/>
  <c r="L60" i="11" s="1"/>
  <c r="K60" i="11" s="1"/>
  <c r="P60" i="11"/>
  <c r="P57" i="11"/>
  <c r="O57" i="11"/>
  <c r="N57" i="11" s="1"/>
  <c r="M57" i="11" s="1"/>
  <c r="L57" i="11" s="1"/>
  <c r="K57" i="11" s="1"/>
  <c r="O52" i="11"/>
  <c r="N52" i="11" s="1"/>
  <c r="M52" i="11" s="1"/>
  <c r="L52" i="11" s="1"/>
  <c r="K52" i="11" s="1"/>
  <c r="O50" i="11"/>
  <c r="N50" i="11" s="1"/>
  <c r="M50" i="11" s="1"/>
  <c r="L50" i="11" s="1"/>
  <c r="K50" i="11" s="1"/>
  <c r="P48" i="11"/>
  <c r="O48" i="11"/>
  <c r="N48" i="11" s="1"/>
  <c r="M48" i="11" s="1"/>
  <c r="L48" i="11" s="1"/>
  <c r="K48" i="11" s="1"/>
  <c r="O45" i="11"/>
  <c r="N45" i="11" s="1"/>
  <c r="M45" i="11" s="1"/>
  <c r="L45" i="11" s="1"/>
  <c r="K45" i="11" s="1"/>
  <c r="O36" i="11"/>
  <c r="N36" i="11" s="1"/>
  <c r="M36" i="11" s="1"/>
  <c r="L36" i="11" s="1"/>
  <c r="K36" i="11" s="1"/>
  <c r="C19" i="11" l="1"/>
  <c r="W19" i="11"/>
  <c r="V19" i="11" s="1"/>
  <c r="U19" i="11" s="1"/>
  <c r="X15" i="7"/>
  <c r="X14" i="7"/>
  <c r="P14" i="7"/>
  <c r="O14" i="7"/>
  <c r="N14" i="7" s="1"/>
  <c r="M14" i="7" s="1"/>
  <c r="L14" i="7" s="1"/>
  <c r="K14" i="7" s="1"/>
  <c r="P15" i="7"/>
  <c r="O15" i="7"/>
  <c r="N15" i="7" s="1"/>
  <c r="M15" i="7" s="1"/>
  <c r="L15" i="7" s="1"/>
  <c r="K15" i="7" s="1"/>
  <c r="V15" i="7"/>
  <c r="U15" i="7" s="1"/>
  <c r="AA32" i="4"/>
  <c r="C32" i="4"/>
  <c r="AA31" i="4"/>
  <c r="C102" i="3"/>
  <c r="C94" i="3"/>
  <c r="C90" i="3"/>
  <c r="C54" i="3"/>
  <c r="C51" i="3"/>
  <c r="C48" i="3"/>
  <c r="C31" i="3"/>
  <c r="C26" i="3"/>
  <c r="C13" i="3"/>
  <c r="C136" i="1"/>
  <c r="C92" i="8"/>
  <c r="W92" i="8"/>
  <c r="V92" i="8" s="1"/>
  <c r="U92" i="8" s="1"/>
  <c r="T92" i="8" s="1"/>
  <c r="S92" i="8" s="1"/>
  <c r="R92" i="8" s="1"/>
  <c r="Q92" i="8" s="1"/>
  <c r="P92" i="8" s="1"/>
  <c r="O92" i="8" s="1"/>
  <c r="N92" i="8" s="1"/>
  <c r="M92" i="8" s="1"/>
  <c r="L92" i="8" s="1"/>
  <c r="K92" i="8" s="1"/>
  <c r="W13" i="8"/>
  <c r="V13" i="8" s="1"/>
  <c r="U13" i="8" s="1"/>
  <c r="O19" i="11" l="1"/>
  <c r="N19" i="11" s="1"/>
  <c r="M19" i="11" s="1"/>
  <c r="L19" i="11" s="1"/>
  <c r="K19" i="11" s="1"/>
  <c r="P19" i="11"/>
  <c r="O13" i="8"/>
  <c r="N13" i="8" s="1"/>
  <c r="M13" i="8" s="1"/>
  <c r="L13" i="8" s="1"/>
  <c r="K13" i="8" s="1"/>
  <c r="P13" i="8"/>
  <c r="AA48" i="18"/>
  <c r="AA126" i="15"/>
  <c r="AA30" i="14"/>
  <c r="AA111" i="7"/>
  <c r="AA168" i="4"/>
  <c r="AB169" i="4"/>
  <c r="AA169" i="4"/>
  <c r="AB168" i="4"/>
  <c r="AA103" i="3"/>
  <c r="AA164" i="1"/>
  <c r="AA786" i="8"/>
  <c r="Z48" i="18" l="1"/>
  <c r="AA46" i="18"/>
  <c r="W45" i="18"/>
  <c r="V45" i="18"/>
  <c r="U45" i="18" s="1"/>
  <c r="C45" i="18"/>
  <c r="W44" i="18"/>
  <c r="V44" i="18" s="1"/>
  <c r="U44" i="18" s="1"/>
  <c r="C44" i="18"/>
  <c r="W43" i="18"/>
  <c r="V43" i="18" s="1"/>
  <c r="U43" i="18" s="1"/>
  <c r="C43" i="18"/>
  <c r="W42" i="18"/>
  <c r="V42" i="18"/>
  <c r="U42" i="18" s="1"/>
  <c r="C42" i="18"/>
  <c r="W41" i="18"/>
  <c r="V41" i="18" s="1"/>
  <c r="U41" i="18" s="1"/>
  <c r="C41" i="18"/>
  <c r="W40" i="18"/>
  <c r="V40" i="18" s="1"/>
  <c r="U40" i="18" s="1"/>
  <c r="C40" i="18"/>
  <c r="W39" i="18"/>
  <c r="V39" i="18" s="1"/>
  <c r="U39" i="18" s="1"/>
  <c r="C39" i="18"/>
  <c r="W38" i="18"/>
  <c r="V38" i="18"/>
  <c r="U38" i="18" s="1"/>
  <c r="O38" i="18" s="1"/>
  <c r="N38" i="18" s="1"/>
  <c r="M38" i="18" s="1"/>
  <c r="L38" i="18" s="1"/>
  <c r="K38" i="18" s="1"/>
  <c r="C38" i="18"/>
  <c r="W37" i="18"/>
  <c r="V37" i="18" s="1"/>
  <c r="U37" i="18" s="1"/>
  <c r="O37" i="18" s="1"/>
  <c r="N37" i="18" s="1"/>
  <c r="M37" i="18" s="1"/>
  <c r="L37" i="18" s="1"/>
  <c r="K37" i="18" s="1"/>
  <c r="C37" i="18"/>
  <c r="W36" i="18"/>
  <c r="V36" i="18"/>
  <c r="U36" i="18" s="1"/>
  <c r="O36" i="18" s="1"/>
  <c r="N36" i="18" s="1"/>
  <c r="M36" i="18" s="1"/>
  <c r="L36" i="18" s="1"/>
  <c r="K36" i="18" s="1"/>
  <c r="C36" i="18"/>
  <c r="W35" i="18"/>
  <c r="V35" i="18" s="1"/>
  <c r="U35" i="18" s="1"/>
  <c r="O35" i="18" s="1"/>
  <c r="N35" i="18" s="1"/>
  <c r="M35" i="18" s="1"/>
  <c r="L35" i="18" s="1"/>
  <c r="K35" i="18" s="1"/>
  <c r="C35" i="18"/>
  <c r="W34" i="18"/>
  <c r="V34" i="18"/>
  <c r="U34" i="18" s="1"/>
  <c r="O34" i="18" s="1"/>
  <c r="N34" i="18" s="1"/>
  <c r="M34" i="18" s="1"/>
  <c r="L34" i="18" s="1"/>
  <c r="K34" i="18" s="1"/>
  <c r="C34" i="18"/>
  <c r="W33" i="18"/>
  <c r="V33" i="18"/>
  <c r="U33" i="18" s="1"/>
  <c r="O33" i="18" s="1"/>
  <c r="N33" i="18" s="1"/>
  <c r="M33" i="18" s="1"/>
  <c r="L33" i="18" s="1"/>
  <c r="K33" i="18" s="1"/>
  <c r="C33" i="18"/>
  <c r="W32" i="18"/>
  <c r="V32" i="18" s="1"/>
  <c r="U32" i="18" s="1"/>
  <c r="O32" i="18" s="1"/>
  <c r="N32" i="18" s="1"/>
  <c r="M32" i="18" s="1"/>
  <c r="L32" i="18" s="1"/>
  <c r="K32" i="18" s="1"/>
  <c r="C32" i="18"/>
  <c r="W31" i="18"/>
  <c r="V31" i="18" s="1"/>
  <c r="U31" i="18" s="1"/>
  <c r="O31" i="18" s="1"/>
  <c r="N31" i="18" s="1"/>
  <c r="M31" i="18" s="1"/>
  <c r="L31" i="18" s="1"/>
  <c r="K31" i="18" s="1"/>
  <c r="C31" i="18"/>
  <c r="W30" i="18"/>
  <c r="V30" i="18"/>
  <c r="U30" i="18" s="1"/>
  <c r="O30" i="18" s="1"/>
  <c r="N30" i="18" s="1"/>
  <c r="M30" i="18" s="1"/>
  <c r="L30" i="18" s="1"/>
  <c r="K30" i="18" s="1"/>
  <c r="C30" i="18"/>
  <c r="W29" i="18"/>
  <c r="V29" i="18" s="1"/>
  <c r="U29" i="18" s="1"/>
  <c r="O29" i="18" s="1"/>
  <c r="N29" i="18" s="1"/>
  <c r="M29" i="18" s="1"/>
  <c r="L29" i="18" s="1"/>
  <c r="K29" i="18" s="1"/>
  <c r="C29" i="18"/>
  <c r="W28" i="18"/>
  <c r="V28" i="18"/>
  <c r="U28" i="18" s="1"/>
  <c r="O28" i="18" s="1"/>
  <c r="N28" i="18" s="1"/>
  <c r="M28" i="18" s="1"/>
  <c r="L28" i="18" s="1"/>
  <c r="K28" i="18" s="1"/>
  <c r="C28" i="18"/>
  <c r="W27" i="18"/>
  <c r="V27" i="18" s="1"/>
  <c r="U27" i="18" s="1"/>
  <c r="O27" i="18" s="1"/>
  <c r="N27" i="18" s="1"/>
  <c r="M27" i="18" s="1"/>
  <c r="L27" i="18" s="1"/>
  <c r="K27" i="18" s="1"/>
  <c r="C27" i="18"/>
  <c r="W26" i="18"/>
  <c r="V26" i="18"/>
  <c r="U26" i="18" s="1"/>
  <c r="O26" i="18" s="1"/>
  <c r="N26" i="18" s="1"/>
  <c r="M26" i="18" s="1"/>
  <c r="L26" i="18" s="1"/>
  <c r="K26" i="18" s="1"/>
  <c r="C26" i="18"/>
  <c r="W25" i="18"/>
  <c r="V25" i="18"/>
  <c r="U25" i="18" s="1"/>
  <c r="O25" i="18" s="1"/>
  <c r="N25" i="18" s="1"/>
  <c r="M25" i="18" s="1"/>
  <c r="L25" i="18" s="1"/>
  <c r="K25" i="18" s="1"/>
  <c r="C25" i="18"/>
  <c r="W24" i="18"/>
  <c r="V24" i="18" s="1"/>
  <c r="U24" i="18" s="1"/>
  <c r="C24" i="18"/>
  <c r="W23" i="18"/>
  <c r="V23" i="18" s="1"/>
  <c r="U23" i="18" s="1"/>
  <c r="W22" i="18"/>
  <c r="V22" i="18" s="1"/>
  <c r="U22" i="18" s="1"/>
  <c r="C22" i="18"/>
  <c r="W21" i="18"/>
  <c r="V21" i="18" s="1"/>
  <c r="U21" i="18" s="1"/>
  <c r="C21" i="18"/>
  <c r="W20" i="18"/>
  <c r="V20" i="18" s="1"/>
  <c r="U20" i="18" s="1"/>
  <c r="C20" i="18"/>
  <c r="W19" i="18"/>
  <c r="V19" i="18" s="1"/>
  <c r="U19" i="18" s="1"/>
  <c r="C19" i="18"/>
  <c r="W18" i="18"/>
  <c r="V18" i="18" s="1"/>
  <c r="U18" i="18" s="1"/>
  <c r="C18" i="18"/>
  <c r="W17" i="18"/>
  <c r="V17" i="18" s="1"/>
  <c r="U17" i="18" s="1"/>
  <c r="C17" i="18"/>
  <c r="W16" i="18"/>
  <c r="V16" i="18" s="1"/>
  <c r="U16" i="18" s="1"/>
  <c r="C16" i="18"/>
  <c r="W15" i="18"/>
  <c r="V15" i="18" s="1"/>
  <c r="U15" i="18" s="1"/>
  <c r="C15" i="18"/>
  <c r="W14" i="18"/>
  <c r="V14" i="18" s="1"/>
  <c r="U14" i="18" s="1"/>
  <c r="W13" i="18"/>
  <c r="V13" i="18"/>
  <c r="U13" i="18" s="1"/>
  <c r="C13" i="18"/>
  <c r="AB215" i="13"/>
  <c r="AA215" i="13"/>
  <c r="AB214" i="13"/>
  <c r="W209" i="13"/>
  <c r="V209" i="13"/>
  <c r="U209" i="13" s="1"/>
  <c r="T209" i="13" s="1"/>
  <c r="S209" i="13" s="1"/>
  <c r="R209" i="13" s="1"/>
  <c r="Q209" i="13" s="1"/>
  <c r="P209" i="13" s="1"/>
  <c r="O209" i="13" s="1"/>
  <c r="N209" i="13" s="1"/>
  <c r="M209" i="13" s="1"/>
  <c r="L209" i="13" s="1"/>
  <c r="K209" i="13" s="1"/>
  <c r="C209" i="13"/>
  <c r="W205" i="13"/>
  <c r="V205" i="13"/>
  <c r="U205" i="13" s="1"/>
  <c r="T205" i="13" s="1"/>
  <c r="S205" i="13" s="1"/>
  <c r="R205" i="13" s="1"/>
  <c r="Q205" i="13" s="1"/>
  <c r="P205" i="13" s="1"/>
  <c r="O205" i="13" s="1"/>
  <c r="N205" i="13" s="1"/>
  <c r="M205" i="13" s="1"/>
  <c r="L205" i="13" s="1"/>
  <c r="K205" i="13" s="1"/>
  <c r="C205" i="13"/>
  <c r="W200" i="13"/>
  <c r="V200" i="13"/>
  <c r="U200" i="13" s="1"/>
  <c r="T200" i="13" s="1"/>
  <c r="S200" i="13" s="1"/>
  <c r="R200" i="13" s="1"/>
  <c r="Q200" i="13" s="1"/>
  <c r="P200" i="13" s="1"/>
  <c r="O200" i="13" s="1"/>
  <c r="N200" i="13" s="1"/>
  <c r="M200" i="13" s="1"/>
  <c r="L200" i="13" s="1"/>
  <c r="K200" i="13" s="1"/>
  <c r="C200" i="13"/>
  <c r="W197" i="13"/>
  <c r="V197" i="13"/>
  <c r="U197" i="13" s="1"/>
  <c r="T197" i="13" s="1"/>
  <c r="S197" i="13" s="1"/>
  <c r="R197" i="13" s="1"/>
  <c r="Q197" i="13" s="1"/>
  <c r="P197" i="13" s="1"/>
  <c r="O197" i="13" s="1"/>
  <c r="N197" i="13" s="1"/>
  <c r="M197" i="13" s="1"/>
  <c r="L197" i="13" s="1"/>
  <c r="K197" i="13" s="1"/>
  <c r="C197" i="13"/>
  <c r="W166" i="13"/>
  <c r="V166" i="13"/>
  <c r="U166" i="13" s="1"/>
  <c r="T166" i="13" s="1"/>
  <c r="S166" i="13" s="1"/>
  <c r="R166" i="13" s="1"/>
  <c r="Q166" i="13" s="1"/>
  <c r="P166" i="13" s="1"/>
  <c r="O166" i="13" s="1"/>
  <c r="N166" i="13" s="1"/>
  <c r="M166" i="13" s="1"/>
  <c r="L166" i="13" s="1"/>
  <c r="K166" i="13" s="1"/>
  <c r="C166" i="13"/>
  <c r="W156" i="13"/>
  <c r="V156" i="13"/>
  <c r="U156" i="13" s="1"/>
  <c r="C156" i="13"/>
  <c r="W151" i="13"/>
  <c r="V151" i="13"/>
  <c r="U151" i="13" s="1"/>
  <c r="C151" i="13"/>
  <c r="W96" i="13"/>
  <c r="V96" i="13"/>
  <c r="U96" i="13" s="1"/>
  <c r="O96" i="13" s="1"/>
  <c r="P96" i="13"/>
  <c r="N96" i="13"/>
  <c r="M96" i="13" s="1"/>
  <c r="L96" i="13"/>
  <c r="K96" i="13" s="1"/>
  <c r="C96" i="13"/>
  <c r="W91" i="13"/>
  <c r="V91" i="13"/>
  <c r="U91" i="13" s="1"/>
  <c r="O91" i="13" s="1"/>
  <c r="N91" i="13"/>
  <c r="M91" i="13" s="1"/>
  <c r="L91" i="13" s="1"/>
  <c r="K91" i="13" s="1"/>
  <c r="C91" i="13"/>
  <c r="W89" i="13"/>
  <c r="V89" i="13"/>
  <c r="U89" i="13" s="1"/>
  <c r="O89" i="13" s="1"/>
  <c r="N89" i="13"/>
  <c r="M89" i="13" s="1"/>
  <c r="L89" i="13" s="1"/>
  <c r="K89" i="13" s="1"/>
  <c r="C89" i="13"/>
  <c r="W87" i="13"/>
  <c r="V87" i="13"/>
  <c r="U87" i="13" s="1"/>
  <c r="O87" i="13" s="1"/>
  <c r="N87" i="13"/>
  <c r="M87" i="13" s="1"/>
  <c r="L87" i="13" s="1"/>
  <c r="K87" i="13" s="1"/>
  <c r="C87" i="13"/>
  <c r="W83" i="13"/>
  <c r="V83" i="13"/>
  <c r="U83" i="13" s="1"/>
  <c r="O83" i="13" s="1"/>
  <c r="N83" i="13"/>
  <c r="M83" i="13" s="1"/>
  <c r="L83" i="13" s="1"/>
  <c r="K83" i="13" s="1"/>
  <c r="C83" i="13"/>
  <c r="W79" i="13"/>
  <c r="V79" i="13"/>
  <c r="U79" i="13" s="1"/>
  <c r="O79" i="13" s="1"/>
  <c r="N79" i="13"/>
  <c r="M79" i="13" s="1"/>
  <c r="L79" i="13" s="1"/>
  <c r="K79" i="13" s="1"/>
  <c r="C79" i="13"/>
  <c r="W77" i="13"/>
  <c r="V77" i="13"/>
  <c r="U77" i="13" s="1"/>
  <c r="O77" i="13" s="1"/>
  <c r="N77" i="13"/>
  <c r="M77" i="13" s="1"/>
  <c r="L77" i="13" s="1"/>
  <c r="K77" i="13" s="1"/>
  <c r="C77" i="13"/>
  <c r="W75" i="13"/>
  <c r="V75" i="13"/>
  <c r="U75" i="13" s="1"/>
  <c r="O75" i="13" s="1"/>
  <c r="N75" i="13" s="1"/>
  <c r="M75" i="13" s="1"/>
  <c r="L75" i="13" s="1"/>
  <c r="K75" i="13" s="1"/>
  <c r="C75" i="13"/>
  <c r="W73" i="13"/>
  <c r="V73" i="13" s="1"/>
  <c r="U73" i="13"/>
  <c r="P73" i="13" s="1"/>
  <c r="C73" i="13"/>
  <c r="W72" i="13"/>
  <c r="V72" i="13" s="1"/>
  <c r="U72" i="13"/>
  <c r="P72" i="13" s="1"/>
  <c r="C72" i="13"/>
  <c r="W59" i="13"/>
  <c r="V59" i="13" s="1"/>
  <c r="U59" i="13"/>
  <c r="P59" i="13" s="1"/>
  <c r="C59" i="13"/>
  <c r="W52" i="13"/>
  <c r="V52" i="13" s="1"/>
  <c r="U52" i="13"/>
  <c r="P52" i="13" s="1"/>
  <c r="C52" i="13"/>
  <c r="W48" i="13"/>
  <c r="V48" i="13"/>
  <c r="U48" i="13" s="1"/>
  <c r="C48" i="13"/>
  <c r="W44" i="13"/>
  <c r="V44" i="13"/>
  <c r="U44" i="13" s="1"/>
  <c r="C44" i="13"/>
  <c r="W42" i="13"/>
  <c r="V42" i="13"/>
  <c r="U42" i="13" s="1"/>
  <c r="C42" i="13"/>
  <c r="W33" i="13"/>
  <c r="V33" i="13"/>
  <c r="U33" i="13" s="1"/>
  <c r="C33" i="13"/>
  <c r="W31" i="13"/>
  <c r="V31" i="13"/>
  <c r="U31" i="13" s="1"/>
  <c r="C31" i="13"/>
  <c r="W29" i="13"/>
  <c r="V29" i="13"/>
  <c r="U29" i="13" s="1"/>
  <c r="C29" i="13"/>
  <c r="W27" i="13"/>
  <c r="V27" i="13"/>
  <c r="U27" i="13" s="1"/>
  <c r="C27" i="13"/>
  <c r="W25" i="13"/>
  <c r="V25" i="13"/>
  <c r="U25" i="13" s="1"/>
  <c r="C25" i="13"/>
  <c r="W23" i="13"/>
  <c r="V23" i="13"/>
  <c r="U23" i="13" s="1"/>
  <c r="C23" i="13"/>
  <c r="W21" i="13"/>
  <c r="V21" i="13"/>
  <c r="U21" i="13" s="1"/>
  <c r="O21" i="13" s="1"/>
  <c r="N21" i="13"/>
  <c r="M21" i="13" s="1"/>
  <c r="L21" i="13" s="1"/>
  <c r="K21" i="13" s="1"/>
  <c r="C21" i="13"/>
  <c r="W19" i="13"/>
  <c r="V19" i="13"/>
  <c r="U19" i="13" s="1"/>
  <c r="O19" i="13" s="1"/>
  <c r="N19" i="13"/>
  <c r="M19" i="13" s="1"/>
  <c r="L19" i="13" s="1"/>
  <c r="K19" i="13" s="1"/>
  <c r="C19" i="13"/>
  <c r="W17" i="13"/>
  <c r="V17" i="13"/>
  <c r="U17" i="13" s="1"/>
  <c r="O17" i="13" s="1"/>
  <c r="N17" i="13" s="1"/>
  <c r="M17" i="13" s="1"/>
  <c r="L17" i="13" s="1"/>
  <c r="K17" i="13" s="1"/>
  <c r="C17" i="13"/>
  <c r="C15" i="13"/>
  <c r="W13" i="13"/>
  <c r="V13" i="13" s="1"/>
  <c r="U13" i="13" s="1"/>
  <c r="C13" i="13"/>
  <c r="P13" i="18" l="1"/>
  <c r="O13" i="18"/>
  <c r="N13" i="18" s="1"/>
  <c r="M13" i="18" s="1"/>
  <c r="L13" i="18" s="1"/>
  <c r="K13" i="18" s="1"/>
  <c r="O15" i="18"/>
  <c r="N15" i="18" s="1"/>
  <c r="M15" i="18" s="1"/>
  <c r="L15" i="18" s="1"/>
  <c r="K15" i="18" s="1"/>
  <c r="P15" i="18"/>
  <c r="O16" i="18"/>
  <c r="N16" i="18" s="1"/>
  <c r="M16" i="18" s="1"/>
  <c r="L16" i="18" s="1"/>
  <c r="K16" i="18" s="1"/>
  <c r="P16" i="18"/>
  <c r="O17" i="18"/>
  <c r="N17" i="18" s="1"/>
  <c r="M17" i="18" s="1"/>
  <c r="L17" i="18" s="1"/>
  <c r="K17" i="18" s="1"/>
  <c r="P17" i="18"/>
  <c r="O18" i="18"/>
  <c r="N18" i="18" s="1"/>
  <c r="M18" i="18" s="1"/>
  <c r="L18" i="18" s="1"/>
  <c r="K18" i="18" s="1"/>
  <c r="P18" i="18"/>
  <c r="O19" i="18"/>
  <c r="N19" i="18" s="1"/>
  <c r="M19" i="18" s="1"/>
  <c r="L19" i="18" s="1"/>
  <c r="K19" i="18" s="1"/>
  <c r="P19" i="18"/>
  <c r="O20" i="18"/>
  <c r="N20" i="18" s="1"/>
  <c r="M20" i="18" s="1"/>
  <c r="L20" i="18" s="1"/>
  <c r="K20" i="18" s="1"/>
  <c r="P20" i="18"/>
  <c r="O21" i="18"/>
  <c r="N21" i="18" s="1"/>
  <c r="M21" i="18" s="1"/>
  <c r="L21" i="18" s="1"/>
  <c r="K21" i="18" s="1"/>
  <c r="P21" i="18"/>
  <c r="O22" i="18"/>
  <c r="N22" i="18" s="1"/>
  <c r="M22" i="18" s="1"/>
  <c r="L22" i="18" s="1"/>
  <c r="K22" i="18" s="1"/>
  <c r="P22" i="18"/>
  <c r="P24" i="18"/>
  <c r="O24" i="18"/>
  <c r="N24" i="18" s="1"/>
  <c r="M24" i="18" s="1"/>
  <c r="L24" i="18" s="1"/>
  <c r="K24" i="18" s="1"/>
  <c r="P25" i="18"/>
  <c r="P26" i="18"/>
  <c r="P27" i="18"/>
  <c r="P28" i="18"/>
  <c r="P29" i="18"/>
  <c r="P30" i="18"/>
  <c r="P31" i="18"/>
  <c r="P32" i="18"/>
  <c r="P33" i="18"/>
  <c r="P34" i="18"/>
  <c r="P35" i="18"/>
  <c r="P36" i="18"/>
  <c r="P37" i="18"/>
  <c r="P38" i="18"/>
  <c r="O39" i="18"/>
  <c r="N39" i="18" s="1"/>
  <c r="M39" i="18" s="1"/>
  <c r="L39" i="18" s="1"/>
  <c r="K39" i="18" s="1"/>
  <c r="P39" i="18"/>
  <c r="O41" i="18"/>
  <c r="N41" i="18" s="1"/>
  <c r="M41" i="18" s="1"/>
  <c r="L41" i="18" s="1"/>
  <c r="K41" i="18" s="1"/>
  <c r="P41" i="18"/>
  <c r="O43" i="18"/>
  <c r="N43" i="18" s="1"/>
  <c r="M43" i="18" s="1"/>
  <c r="L43" i="18" s="1"/>
  <c r="K43" i="18" s="1"/>
  <c r="P43" i="18"/>
  <c r="O45" i="18"/>
  <c r="N45" i="18" s="1"/>
  <c r="M45" i="18" s="1"/>
  <c r="L45" i="18" s="1"/>
  <c r="K45" i="18" s="1"/>
  <c r="P45" i="18"/>
  <c r="O40" i="18"/>
  <c r="N40" i="18" s="1"/>
  <c r="M40" i="18" s="1"/>
  <c r="L40" i="18" s="1"/>
  <c r="K40" i="18" s="1"/>
  <c r="P40" i="18"/>
  <c r="O42" i="18"/>
  <c r="N42" i="18" s="1"/>
  <c r="M42" i="18" s="1"/>
  <c r="L42" i="18" s="1"/>
  <c r="K42" i="18" s="1"/>
  <c r="P42" i="18"/>
  <c r="O44" i="18"/>
  <c r="N44" i="18" s="1"/>
  <c r="M44" i="18" s="1"/>
  <c r="L44" i="18" s="1"/>
  <c r="K44" i="18" s="1"/>
  <c r="P44" i="18"/>
  <c r="P13" i="13"/>
  <c r="O13" i="13"/>
  <c r="N13" i="13" s="1"/>
  <c r="M13" i="13" s="1"/>
  <c r="L13" i="13" s="1"/>
  <c r="K13" i="13" s="1"/>
  <c r="P17" i="13"/>
  <c r="P19" i="13"/>
  <c r="P21" i="13"/>
  <c r="O23" i="13"/>
  <c r="N23" i="13" s="1"/>
  <c r="M23" i="13" s="1"/>
  <c r="L23" i="13" s="1"/>
  <c r="K23" i="13" s="1"/>
  <c r="P23" i="13"/>
  <c r="O27" i="13"/>
  <c r="N27" i="13" s="1"/>
  <c r="M27" i="13" s="1"/>
  <c r="L27" i="13" s="1"/>
  <c r="K27" i="13" s="1"/>
  <c r="P27" i="13"/>
  <c r="O31" i="13"/>
  <c r="N31" i="13" s="1"/>
  <c r="M31" i="13" s="1"/>
  <c r="L31" i="13" s="1"/>
  <c r="K31" i="13" s="1"/>
  <c r="P31" i="13"/>
  <c r="O42" i="13"/>
  <c r="N42" i="13" s="1"/>
  <c r="M42" i="13" s="1"/>
  <c r="L42" i="13" s="1"/>
  <c r="K42" i="13" s="1"/>
  <c r="P42" i="13"/>
  <c r="P48" i="13"/>
  <c r="O48" i="13"/>
  <c r="N48" i="13" s="1"/>
  <c r="M48" i="13" s="1"/>
  <c r="L48" i="13" s="1"/>
  <c r="K48" i="13" s="1"/>
  <c r="P25" i="13"/>
  <c r="O25" i="13"/>
  <c r="N25" i="13" s="1"/>
  <c r="M25" i="13" s="1"/>
  <c r="L25" i="13" s="1"/>
  <c r="K25" i="13" s="1"/>
  <c r="P29" i="13"/>
  <c r="O29" i="13"/>
  <c r="N29" i="13" s="1"/>
  <c r="M29" i="13" s="1"/>
  <c r="L29" i="13" s="1"/>
  <c r="K29" i="13" s="1"/>
  <c r="P33" i="13"/>
  <c r="O33" i="13"/>
  <c r="N33" i="13" s="1"/>
  <c r="M33" i="13" s="1"/>
  <c r="L33" i="13" s="1"/>
  <c r="K33" i="13" s="1"/>
  <c r="P44" i="13"/>
  <c r="O44" i="13"/>
  <c r="N44" i="13" s="1"/>
  <c r="M44" i="13" s="1"/>
  <c r="L44" i="13" s="1"/>
  <c r="K44" i="13" s="1"/>
  <c r="O52" i="13"/>
  <c r="N52" i="13" s="1"/>
  <c r="M52" i="13" s="1"/>
  <c r="L52" i="13" s="1"/>
  <c r="K52" i="13" s="1"/>
  <c r="O59" i="13"/>
  <c r="N59" i="13" s="1"/>
  <c r="M59" i="13" s="1"/>
  <c r="L59" i="13" s="1"/>
  <c r="K59" i="13" s="1"/>
  <c r="O72" i="13"/>
  <c r="N72" i="13" s="1"/>
  <c r="M72" i="13" s="1"/>
  <c r="L72" i="13" s="1"/>
  <c r="K72" i="13" s="1"/>
  <c r="O73" i="13"/>
  <c r="N73" i="13" s="1"/>
  <c r="M73" i="13" s="1"/>
  <c r="L73" i="13" s="1"/>
  <c r="K73" i="13" s="1"/>
  <c r="P77" i="13"/>
  <c r="P79" i="13"/>
  <c r="P83" i="13"/>
  <c r="P87" i="13"/>
  <c r="P89" i="13"/>
  <c r="P91" i="13"/>
  <c r="O151" i="13"/>
  <c r="N151" i="13" s="1"/>
  <c r="M151" i="13" s="1"/>
  <c r="L151" i="13" s="1"/>
  <c r="K151" i="13" s="1"/>
  <c r="P151" i="13"/>
  <c r="O156" i="13"/>
  <c r="N156" i="13" s="1"/>
  <c r="M156" i="13" s="1"/>
  <c r="L156" i="13" s="1"/>
  <c r="K156" i="13" s="1"/>
  <c r="P156" i="13"/>
  <c r="AB111" i="17" l="1"/>
  <c r="AA111" i="17"/>
  <c r="AB110" i="17"/>
  <c r="AA110" i="17"/>
  <c r="W106" i="17"/>
  <c r="V106" i="17"/>
  <c r="U106" i="17" s="1"/>
  <c r="C106" i="17"/>
  <c r="W100" i="17"/>
  <c r="V100" i="17" s="1"/>
  <c r="U100" i="17" s="1"/>
  <c r="C100" i="17"/>
  <c r="B100" i="17"/>
  <c r="W96" i="17"/>
  <c r="V96" i="17" s="1"/>
  <c r="U96" i="17" s="1"/>
  <c r="C96" i="17"/>
  <c r="W92" i="17"/>
  <c r="V92" i="17" s="1"/>
  <c r="U92" i="17" s="1"/>
  <c r="C92" i="17"/>
  <c r="W83" i="17"/>
  <c r="V83" i="17" s="1"/>
  <c r="U83" i="17" s="1"/>
  <c r="C83" i="17"/>
  <c r="W78" i="17"/>
  <c r="V78" i="17"/>
  <c r="U78" i="17" s="1"/>
  <c r="C78" i="17"/>
  <c r="W69" i="17"/>
  <c r="V69" i="17"/>
  <c r="U69" i="17" s="1"/>
  <c r="C69" i="17"/>
  <c r="W67" i="17"/>
  <c r="V67" i="17"/>
  <c r="U67" i="17" s="1"/>
  <c r="C67" i="17"/>
  <c r="W65" i="17"/>
  <c r="V65" i="17" s="1"/>
  <c r="U65" i="17" s="1"/>
  <c r="C65" i="17"/>
  <c r="W59" i="17"/>
  <c r="V59" i="17"/>
  <c r="U59" i="17" s="1"/>
  <c r="C59" i="17"/>
  <c r="W57" i="17"/>
  <c r="V57" i="17"/>
  <c r="U57" i="17" s="1"/>
  <c r="C57" i="17"/>
  <c r="W55" i="17"/>
  <c r="V55" i="17"/>
  <c r="U55" i="17" s="1"/>
  <c r="C55" i="17"/>
  <c r="W53" i="17"/>
  <c r="V53" i="17" s="1"/>
  <c r="U53" i="17" s="1"/>
  <c r="W51" i="17"/>
  <c r="V51" i="17" s="1"/>
  <c r="U51" i="17" s="1"/>
  <c r="C51" i="17"/>
  <c r="W49" i="17"/>
  <c r="V49" i="17" s="1"/>
  <c r="U49" i="17" s="1"/>
  <c r="C49" i="17"/>
  <c r="W47" i="17"/>
  <c r="V47" i="17" s="1"/>
  <c r="U47" i="17" s="1"/>
  <c r="C47" i="17"/>
  <c r="W45" i="17"/>
  <c r="V45" i="17" s="1"/>
  <c r="U45" i="17" s="1"/>
  <c r="C45" i="17"/>
  <c r="W43" i="17"/>
  <c r="V43" i="17" s="1"/>
  <c r="U43" i="17" s="1"/>
  <c r="C43" i="17"/>
  <c r="W40" i="17"/>
  <c r="V40" i="17" s="1"/>
  <c r="U40" i="17" s="1"/>
  <c r="C40" i="17"/>
  <c r="W38" i="17"/>
  <c r="V38" i="17"/>
  <c r="U38" i="17" s="1"/>
  <c r="C38" i="17"/>
  <c r="W36" i="17"/>
  <c r="V36" i="17"/>
  <c r="U36" i="17" s="1"/>
  <c r="C36" i="17"/>
  <c r="W31" i="17"/>
  <c r="V31" i="17"/>
  <c r="U31" i="17" s="1"/>
  <c r="C31" i="17"/>
  <c r="W29" i="17"/>
  <c r="V29" i="17" s="1"/>
  <c r="U29" i="17" s="1"/>
  <c r="O29" i="17" s="1"/>
  <c r="N29" i="17" s="1"/>
  <c r="M29" i="17" s="1"/>
  <c r="L29" i="17" s="1"/>
  <c r="K29" i="17" s="1"/>
  <c r="C29" i="17"/>
  <c r="W23" i="17"/>
  <c r="V23" i="17" s="1"/>
  <c r="U23" i="17" s="1"/>
  <c r="O23" i="17" s="1"/>
  <c r="N23" i="17" s="1"/>
  <c r="M23" i="17" s="1"/>
  <c r="L23" i="17" s="1"/>
  <c r="K23" i="17" s="1"/>
  <c r="C23" i="17"/>
  <c r="W16" i="17"/>
  <c r="V16" i="17" s="1"/>
  <c r="U16" i="17" s="1"/>
  <c r="C16" i="17"/>
  <c r="W14" i="17"/>
  <c r="V14" i="17" s="1"/>
  <c r="U14" i="17" s="1"/>
  <c r="C14" i="17"/>
  <c r="W54" i="16"/>
  <c r="V54" i="16"/>
  <c r="U54" i="16" s="1"/>
  <c r="W52" i="16"/>
  <c r="V52" i="16" s="1"/>
  <c r="U52" i="16" s="1"/>
  <c r="T52" i="16" s="1"/>
  <c r="S52" i="16" s="1"/>
  <c r="R52" i="16" s="1"/>
  <c r="Q52" i="16" s="1"/>
  <c r="P52" i="16" s="1"/>
  <c r="O52" i="16" s="1"/>
  <c r="N52" i="16" s="1"/>
  <c r="M52" i="16" s="1"/>
  <c r="L52" i="16" s="1"/>
  <c r="K52" i="16" s="1"/>
  <c r="C52" i="16"/>
  <c r="W50" i="16"/>
  <c r="V50" i="16" s="1"/>
  <c r="U50" i="16" s="1"/>
  <c r="T50" i="16" s="1"/>
  <c r="S50" i="16" s="1"/>
  <c r="R50" i="16" s="1"/>
  <c r="Q50" i="16" s="1"/>
  <c r="P50" i="16" s="1"/>
  <c r="O50" i="16" s="1"/>
  <c r="N50" i="16" s="1"/>
  <c r="M50" i="16" s="1"/>
  <c r="L50" i="16" s="1"/>
  <c r="K50" i="16" s="1"/>
  <c r="C50" i="16"/>
  <c r="W30" i="16"/>
  <c r="V30" i="16" s="1"/>
  <c r="U30" i="16" s="1"/>
  <c r="C30" i="16"/>
  <c r="W28" i="16"/>
  <c r="V28" i="16"/>
  <c r="U28" i="16" s="1"/>
  <c r="C28" i="16"/>
  <c r="W26" i="16"/>
  <c r="V26" i="16" s="1"/>
  <c r="U26" i="16" s="1"/>
  <c r="C26" i="16"/>
  <c r="W23" i="16"/>
  <c r="V23" i="16"/>
  <c r="U23" i="16" s="1"/>
  <c r="C23" i="16"/>
  <c r="W21" i="16"/>
  <c r="V21" i="16" s="1"/>
  <c r="U21" i="16" s="1"/>
  <c r="C21" i="16"/>
  <c r="W18" i="16"/>
  <c r="V18" i="16" s="1"/>
  <c r="U18" i="16" s="1"/>
  <c r="W14" i="16"/>
  <c r="V14" i="16" s="1"/>
  <c r="U14" i="16" s="1"/>
  <c r="C14" i="16"/>
  <c r="AB127" i="15"/>
  <c r="AA127" i="15"/>
  <c r="AB126" i="15"/>
  <c r="W110" i="15"/>
  <c r="V110" i="15" s="1"/>
  <c r="U110" i="15" s="1"/>
  <c r="W52" i="15"/>
  <c r="V52" i="15" s="1"/>
  <c r="U52" i="15" s="1"/>
  <c r="W50" i="15"/>
  <c r="V50" i="15"/>
  <c r="U50" i="15" s="1"/>
  <c r="W33" i="15"/>
  <c r="V33" i="15" s="1"/>
  <c r="U33" i="15" s="1"/>
  <c r="W28" i="15"/>
  <c r="V28" i="15" s="1"/>
  <c r="U28" i="15" s="1"/>
  <c r="W24" i="15"/>
  <c r="V24" i="15" s="1"/>
  <c r="U24" i="15" s="1"/>
  <c r="W23" i="15"/>
  <c r="V23" i="15"/>
  <c r="U23" i="15" s="1"/>
  <c r="W15" i="15"/>
  <c r="V15" i="15" s="1"/>
  <c r="U15" i="15" s="1"/>
  <c r="W13" i="15"/>
  <c r="V13" i="15" s="1"/>
  <c r="U13" i="15" s="1"/>
  <c r="P16" i="17" l="1"/>
  <c r="O16" i="17"/>
  <c r="N16" i="17" s="1"/>
  <c r="M16" i="17" s="1"/>
  <c r="L16" i="17" s="1"/>
  <c r="K16" i="17" s="1"/>
  <c r="P14" i="17"/>
  <c r="O14" i="17"/>
  <c r="N14" i="17" s="1"/>
  <c r="M14" i="17" s="1"/>
  <c r="L14" i="17" s="1"/>
  <c r="K14" i="17" s="1"/>
  <c r="O31" i="17"/>
  <c r="N31" i="17" s="1"/>
  <c r="M31" i="17" s="1"/>
  <c r="L31" i="17" s="1"/>
  <c r="K31" i="17" s="1"/>
  <c r="P31" i="17"/>
  <c r="O38" i="17"/>
  <c r="N38" i="17" s="1"/>
  <c r="M38" i="17" s="1"/>
  <c r="L38" i="17" s="1"/>
  <c r="K38" i="17" s="1"/>
  <c r="P38" i="17"/>
  <c r="O43" i="17"/>
  <c r="N43" i="17" s="1"/>
  <c r="M43" i="17" s="1"/>
  <c r="L43" i="17" s="1"/>
  <c r="K43" i="17" s="1"/>
  <c r="P43" i="17"/>
  <c r="O45" i="17"/>
  <c r="N45" i="17" s="1"/>
  <c r="M45" i="17" s="1"/>
  <c r="L45" i="17" s="1"/>
  <c r="K45" i="17" s="1"/>
  <c r="P45" i="17"/>
  <c r="O47" i="17"/>
  <c r="N47" i="17" s="1"/>
  <c r="M47" i="17" s="1"/>
  <c r="L47" i="17" s="1"/>
  <c r="K47" i="17" s="1"/>
  <c r="P47" i="17"/>
  <c r="O49" i="17"/>
  <c r="N49" i="17" s="1"/>
  <c r="M49" i="17" s="1"/>
  <c r="L49" i="17" s="1"/>
  <c r="K49" i="17" s="1"/>
  <c r="P49" i="17"/>
  <c r="O51" i="17"/>
  <c r="N51" i="17" s="1"/>
  <c r="M51" i="17" s="1"/>
  <c r="L51" i="17" s="1"/>
  <c r="K51" i="17" s="1"/>
  <c r="P51" i="17"/>
  <c r="P55" i="17"/>
  <c r="O55" i="17"/>
  <c r="N55" i="17" s="1"/>
  <c r="M55" i="17" s="1"/>
  <c r="L55" i="17" s="1"/>
  <c r="K55" i="17" s="1"/>
  <c r="P59" i="17"/>
  <c r="O59" i="17"/>
  <c r="N59" i="17" s="1"/>
  <c r="M59" i="17" s="1"/>
  <c r="L59" i="17" s="1"/>
  <c r="K59" i="17" s="1"/>
  <c r="P67" i="17"/>
  <c r="O67" i="17"/>
  <c r="N67" i="17" s="1"/>
  <c r="M67" i="17" s="1"/>
  <c r="L67" i="17" s="1"/>
  <c r="K67" i="17" s="1"/>
  <c r="P78" i="17"/>
  <c r="O78" i="17"/>
  <c r="N78" i="17" s="1"/>
  <c r="M78" i="17" s="1"/>
  <c r="L78" i="17" s="1"/>
  <c r="K78" i="17" s="1"/>
  <c r="P92" i="17"/>
  <c r="O92" i="17"/>
  <c r="N92" i="17" s="1"/>
  <c r="M92" i="17" s="1"/>
  <c r="L92" i="17" s="1"/>
  <c r="K92" i="17" s="1"/>
  <c r="P96" i="17"/>
  <c r="O96" i="17"/>
  <c r="N96" i="17" s="1"/>
  <c r="M96" i="17" s="1"/>
  <c r="L96" i="17" s="1"/>
  <c r="K96" i="17" s="1"/>
  <c r="O106" i="17"/>
  <c r="N106" i="17" s="1"/>
  <c r="M106" i="17" s="1"/>
  <c r="L106" i="17" s="1"/>
  <c r="K106" i="17" s="1"/>
  <c r="P106" i="17"/>
  <c r="P23" i="17"/>
  <c r="P29" i="17"/>
  <c r="O36" i="17"/>
  <c r="N36" i="17" s="1"/>
  <c r="M36" i="17" s="1"/>
  <c r="L36" i="17" s="1"/>
  <c r="K36" i="17" s="1"/>
  <c r="P36" i="17"/>
  <c r="O40" i="17"/>
  <c r="N40" i="17" s="1"/>
  <c r="M40" i="17" s="1"/>
  <c r="L40" i="17" s="1"/>
  <c r="K40" i="17" s="1"/>
  <c r="P40" i="17"/>
  <c r="P57" i="17"/>
  <c r="O57" i="17"/>
  <c r="N57" i="17" s="1"/>
  <c r="M57" i="17" s="1"/>
  <c r="L57" i="17" s="1"/>
  <c r="K57" i="17" s="1"/>
  <c r="P65" i="17"/>
  <c r="O65" i="17"/>
  <c r="N65" i="17" s="1"/>
  <c r="M65" i="17" s="1"/>
  <c r="L65" i="17" s="1"/>
  <c r="K65" i="17" s="1"/>
  <c r="P69" i="17"/>
  <c r="O69" i="17"/>
  <c r="N69" i="17" s="1"/>
  <c r="M69" i="17" s="1"/>
  <c r="L69" i="17" s="1"/>
  <c r="K69" i="17" s="1"/>
  <c r="P83" i="17"/>
  <c r="O83" i="17"/>
  <c r="N83" i="17" s="1"/>
  <c r="M83" i="17" s="1"/>
  <c r="L83" i="17" s="1"/>
  <c r="K83" i="17" s="1"/>
  <c r="O100" i="17"/>
  <c r="N100" i="17" s="1"/>
  <c r="M100" i="17" s="1"/>
  <c r="L100" i="17" s="1"/>
  <c r="K100" i="17" s="1"/>
  <c r="P100" i="17"/>
  <c r="O14" i="16"/>
  <c r="N14" i="16" s="1"/>
  <c r="M14" i="16" s="1"/>
  <c r="L14" i="16" s="1"/>
  <c r="K14" i="16" s="1"/>
  <c r="P14" i="16"/>
  <c r="P21" i="16"/>
  <c r="O21" i="16"/>
  <c r="N21" i="16" s="1"/>
  <c r="M21" i="16" s="1"/>
  <c r="L21" i="16" s="1"/>
  <c r="K21" i="16" s="1"/>
  <c r="P26" i="16"/>
  <c r="O26" i="16"/>
  <c r="N26" i="16" s="1"/>
  <c r="M26" i="16" s="1"/>
  <c r="L26" i="16" s="1"/>
  <c r="K26" i="16" s="1"/>
  <c r="P30" i="16"/>
  <c r="O30" i="16"/>
  <c r="N30" i="16" s="1"/>
  <c r="M30" i="16" s="1"/>
  <c r="L30" i="16" s="1"/>
  <c r="K30" i="16" s="1"/>
  <c r="P23" i="16"/>
  <c r="O23" i="16"/>
  <c r="N23" i="16" s="1"/>
  <c r="M23" i="16" s="1"/>
  <c r="L23" i="16" s="1"/>
  <c r="K23" i="16" s="1"/>
  <c r="P28" i="16"/>
  <c r="O28" i="16"/>
  <c r="N28" i="16" s="1"/>
  <c r="M28" i="16" s="1"/>
  <c r="L28" i="16" s="1"/>
  <c r="K28" i="16" s="1"/>
  <c r="P54" i="16"/>
  <c r="O54" i="16"/>
  <c r="N54" i="16" s="1"/>
  <c r="M54" i="16" s="1"/>
  <c r="L54" i="16" s="1"/>
  <c r="K54" i="16" s="1"/>
  <c r="P33" i="15"/>
  <c r="O33" i="15"/>
  <c r="N33" i="15" s="1"/>
  <c r="M33" i="15" s="1"/>
  <c r="L33" i="15" s="1"/>
  <c r="K33" i="15" s="1"/>
  <c r="P110" i="15"/>
  <c r="O110" i="15"/>
  <c r="N110" i="15" s="1"/>
  <c r="M110" i="15" s="1"/>
  <c r="L110" i="15" s="1"/>
  <c r="K110" i="15" s="1"/>
  <c r="P28" i="15"/>
  <c r="O28" i="15"/>
  <c r="N28" i="15" s="1"/>
  <c r="M28" i="15" s="1"/>
  <c r="L28" i="15" s="1"/>
  <c r="K28" i="15" s="1"/>
  <c r="O13" i="15"/>
  <c r="N13" i="15" s="1"/>
  <c r="M13" i="15" s="1"/>
  <c r="L13" i="15" s="1"/>
  <c r="K13" i="15" s="1"/>
  <c r="P13" i="15"/>
  <c r="O50" i="15"/>
  <c r="N50" i="15" s="1"/>
  <c r="M50" i="15" s="1"/>
  <c r="L50" i="15" s="1"/>
  <c r="K50" i="15" s="1"/>
  <c r="P50" i="15"/>
  <c r="P52" i="15"/>
  <c r="O52" i="15"/>
  <c r="N52" i="15" s="1"/>
  <c r="M52" i="15" s="1"/>
  <c r="L52" i="15" s="1"/>
  <c r="K52" i="15" s="1"/>
  <c r="AB31" i="14" l="1"/>
  <c r="AA31" i="14"/>
  <c r="AB30" i="14"/>
  <c r="M28" i="14"/>
  <c r="M26" i="14"/>
  <c r="M24" i="14"/>
  <c r="M22" i="14"/>
  <c r="M16" i="14"/>
  <c r="W28" i="8" l="1"/>
  <c r="V28" i="8" s="1"/>
  <c r="U28" i="8" s="1"/>
  <c r="W27" i="8"/>
  <c r="V27" i="8" s="1"/>
  <c r="U27" i="8" s="1"/>
  <c r="W26" i="8"/>
  <c r="V26" i="8" s="1"/>
  <c r="U26" i="8" s="1"/>
  <c r="P26" i="8" s="1"/>
  <c r="W25" i="8"/>
  <c r="V25" i="8" s="1"/>
  <c r="U25" i="8" s="1"/>
  <c r="W24" i="8"/>
  <c r="V24" i="8" s="1"/>
  <c r="U24" i="8" s="1"/>
  <c r="W23" i="8"/>
  <c r="V23" i="8" s="1"/>
  <c r="U23" i="8" s="1"/>
  <c r="W22" i="8"/>
  <c r="V22" i="8" s="1"/>
  <c r="U22" i="8" s="1"/>
  <c r="P22" i="8" s="1"/>
  <c r="W21" i="8"/>
  <c r="V21" i="8" s="1"/>
  <c r="U21" i="8" s="1"/>
  <c r="W20" i="8"/>
  <c r="V20" i="8" s="1"/>
  <c r="U20" i="8" s="1"/>
  <c r="W19" i="8"/>
  <c r="V19" i="8" s="1"/>
  <c r="U19" i="8" s="1"/>
  <c r="W18" i="8"/>
  <c r="V18" i="8" s="1"/>
  <c r="U18" i="8" s="1"/>
  <c r="P18" i="8" s="1"/>
  <c r="W17" i="8"/>
  <c r="V17" i="8" s="1"/>
  <c r="U17" i="8" s="1"/>
  <c r="W16" i="8"/>
  <c r="V16" i="8" s="1"/>
  <c r="U16" i="8" s="1"/>
  <c r="W15" i="8"/>
  <c r="V15" i="8" s="1"/>
  <c r="U15" i="8" s="1"/>
  <c r="W14" i="8"/>
  <c r="V14" i="8" s="1"/>
  <c r="U14" i="8" s="1"/>
  <c r="P14" i="8" s="1"/>
  <c r="W12" i="8"/>
  <c r="V12" i="8" s="1"/>
  <c r="U12" i="8" s="1"/>
  <c r="C28" i="8"/>
  <c r="C27" i="8"/>
  <c r="C26" i="8"/>
  <c r="C25" i="8"/>
  <c r="C24" i="8"/>
  <c r="C23" i="8"/>
  <c r="C22" i="8"/>
  <c r="C21" i="8"/>
  <c r="C20" i="8"/>
  <c r="C19" i="8"/>
  <c r="C18" i="8"/>
  <c r="C17" i="8"/>
  <c r="C16" i="8"/>
  <c r="C15" i="8"/>
  <c r="C14" i="8"/>
  <c r="C13" i="8"/>
  <c r="C12" i="8"/>
  <c r="O23" i="8" l="1"/>
  <c r="N23" i="8" s="1"/>
  <c r="M23" i="8" s="1"/>
  <c r="L23" i="8" s="1"/>
  <c r="K23" i="8" s="1"/>
  <c r="P23" i="8"/>
  <c r="O24" i="8"/>
  <c r="N24" i="8" s="1"/>
  <c r="M24" i="8" s="1"/>
  <c r="L24" i="8" s="1"/>
  <c r="K24" i="8" s="1"/>
  <c r="P24" i="8"/>
  <c r="P25" i="8"/>
  <c r="O25" i="8"/>
  <c r="N25" i="8" s="1"/>
  <c r="M25" i="8" s="1"/>
  <c r="L25" i="8" s="1"/>
  <c r="K25" i="8" s="1"/>
  <c r="P12" i="8"/>
  <c r="O12" i="8"/>
  <c r="N12" i="8" s="1"/>
  <c r="M12" i="8" s="1"/>
  <c r="L12" i="8" s="1"/>
  <c r="K12" i="8" s="1"/>
  <c r="O17" i="8"/>
  <c r="N17" i="8" s="1"/>
  <c r="M17" i="8" s="1"/>
  <c r="L17" i="8" s="1"/>
  <c r="K17" i="8" s="1"/>
  <c r="P17" i="8"/>
  <c r="P28" i="8"/>
  <c r="O28" i="8"/>
  <c r="N28" i="8" s="1"/>
  <c r="M28" i="8" s="1"/>
  <c r="L28" i="8" s="1"/>
  <c r="K28" i="8" s="1"/>
  <c r="O19" i="8"/>
  <c r="N19" i="8" s="1"/>
  <c r="M19" i="8" s="1"/>
  <c r="L19" i="8" s="1"/>
  <c r="K19" i="8" s="1"/>
  <c r="P19" i="8"/>
  <c r="O15" i="8"/>
  <c r="N15" i="8" s="1"/>
  <c r="M15" i="8" s="1"/>
  <c r="L15" i="8" s="1"/>
  <c r="K15" i="8" s="1"/>
  <c r="P15" i="8"/>
  <c r="O20" i="8"/>
  <c r="N20" i="8" s="1"/>
  <c r="M20" i="8" s="1"/>
  <c r="L20" i="8" s="1"/>
  <c r="K20" i="8" s="1"/>
  <c r="P20" i="8"/>
  <c r="P16" i="8"/>
  <c r="O16" i="8"/>
  <c r="N16" i="8" s="1"/>
  <c r="M16" i="8" s="1"/>
  <c r="L16" i="8" s="1"/>
  <c r="K16" i="8" s="1"/>
  <c r="O21" i="8"/>
  <c r="N21" i="8" s="1"/>
  <c r="M21" i="8" s="1"/>
  <c r="L21" i="8" s="1"/>
  <c r="K21" i="8" s="1"/>
  <c r="P21" i="8"/>
  <c r="O27" i="8"/>
  <c r="N27" i="8" s="1"/>
  <c r="M27" i="8" s="1"/>
  <c r="L27" i="8" s="1"/>
  <c r="K27" i="8" s="1"/>
  <c r="P27" i="8"/>
  <c r="O14" i="8"/>
  <c r="N14" i="8" s="1"/>
  <c r="M14" i="8" s="1"/>
  <c r="L14" i="8" s="1"/>
  <c r="K14" i="8" s="1"/>
  <c r="O18" i="8"/>
  <c r="N18" i="8" s="1"/>
  <c r="M18" i="8" s="1"/>
  <c r="L18" i="8" s="1"/>
  <c r="K18" i="8" s="1"/>
  <c r="O22" i="8"/>
  <c r="N22" i="8" s="1"/>
  <c r="M22" i="8" s="1"/>
  <c r="L22" i="8" s="1"/>
  <c r="K22" i="8" s="1"/>
  <c r="O26" i="8"/>
  <c r="N26" i="8" s="1"/>
  <c r="M26" i="8" s="1"/>
  <c r="L26" i="8" s="1"/>
  <c r="K26" i="8" s="1"/>
  <c r="AB143" i="12" l="1"/>
  <c r="AA143" i="12"/>
  <c r="AB142" i="12"/>
  <c r="W79" i="12"/>
  <c r="V79" i="12" s="1"/>
  <c r="U79" i="12" s="1"/>
  <c r="T79" i="12" s="1"/>
  <c r="S79" i="12" s="1"/>
  <c r="R79" i="12" s="1"/>
  <c r="Q79" i="12" s="1"/>
  <c r="P79" i="12" s="1"/>
  <c r="O79" i="12" s="1"/>
  <c r="N79" i="12" s="1"/>
  <c r="M79" i="12" s="1"/>
  <c r="L79" i="12" s="1"/>
  <c r="K79" i="12" s="1"/>
  <c r="C79" i="12"/>
  <c r="AB148" i="11"/>
  <c r="AA148" i="11"/>
  <c r="AB147" i="11"/>
  <c r="W30" i="11"/>
  <c r="V30" i="11" s="1"/>
  <c r="U30" i="11" s="1"/>
  <c r="O30" i="11" s="1"/>
  <c r="N30" i="11" s="1"/>
  <c r="M30" i="11" s="1"/>
  <c r="L30" i="11" s="1"/>
  <c r="K30" i="11" s="1"/>
  <c r="C30" i="11"/>
  <c r="W28" i="11"/>
  <c r="V28" i="11" s="1"/>
  <c r="U28" i="11" s="1"/>
  <c r="W26" i="11"/>
  <c r="V26" i="11" s="1"/>
  <c r="U26" i="11" s="1"/>
  <c r="P26" i="11" s="1"/>
  <c r="C26" i="11"/>
  <c r="W24" i="11"/>
  <c r="V24" i="11" s="1"/>
  <c r="U24" i="11" s="1"/>
  <c r="C24" i="11"/>
  <c r="W17" i="11"/>
  <c r="V17" i="11" s="1"/>
  <c r="U17" i="11" s="1"/>
  <c r="W15" i="11"/>
  <c r="V15" i="11" s="1"/>
  <c r="U15" i="11" s="1"/>
  <c r="C15" i="11"/>
  <c r="A15" i="11"/>
  <c r="A17" i="11" s="1"/>
  <c r="W13" i="11"/>
  <c r="V13" i="11" s="1"/>
  <c r="U13" i="11" s="1"/>
  <c r="C13" i="11"/>
  <c r="A19" i="11" l="1"/>
  <c r="A24" i="11" s="1"/>
  <c r="P30" i="11"/>
  <c r="P13" i="11"/>
  <c r="O13" i="11"/>
  <c r="N13" i="11" s="1"/>
  <c r="M13" i="11" s="1"/>
  <c r="L13" i="11" s="1"/>
  <c r="K13" i="11" s="1"/>
  <c r="P15" i="11"/>
  <c r="O15" i="11"/>
  <c r="N15" i="11" s="1"/>
  <c r="M15" i="11" s="1"/>
  <c r="L15" i="11" s="1"/>
  <c r="K15" i="11" s="1"/>
  <c r="P24" i="11"/>
  <c r="O24" i="11"/>
  <c r="N24" i="11" s="1"/>
  <c r="M24" i="11" s="1"/>
  <c r="L24" i="11" s="1"/>
  <c r="K24" i="11" s="1"/>
  <c r="O26" i="11"/>
  <c r="N26" i="11" s="1"/>
  <c r="M26" i="11" s="1"/>
  <c r="L26" i="11" s="1"/>
  <c r="K26" i="11" s="1"/>
  <c r="W106" i="7" l="1"/>
  <c r="V106" i="7" s="1"/>
  <c r="U106" i="7" s="1"/>
  <c r="T106" i="7" s="1"/>
  <c r="S106" i="7" s="1"/>
  <c r="R106" i="7" s="1"/>
  <c r="Q106" i="7" s="1"/>
  <c r="P106" i="7" s="1"/>
  <c r="O106" i="7" s="1"/>
  <c r="N106" i="7" s="1"/>
  <c r="M106" i="7" s="1"/>
  <c r="L106" i="7" s="1"/>
  <c r="K106" i="7" s="1"/>
  <c r="C106" i="7"/>
  <c r="W103" i="7"/>
  <c r="V103" i="7"/>
  <c r="U103" i="7" s="1"/>
  <c r="C103" i="7"/>
  <c r="W99" i="7"/>
  <c r="V99" i="7"/>
  <c r="U99" i="7" s="1"/>
  <c r="C99" i="7"/>
  <c r="W59" i="7"/>
  <c r="V59" i="7"/>
  <c r="U59" i="7" s="1"/>
  <c r="C59" i="7"/>
  <c r="W55" i="7"/>
  <c r="V55" i="7"/>
  <c r="U55" i="7" s="1"/>
  <c r="C55" i="7"/>
  <c r="W52" i="7"/>
  <c r="V52" i="7" s="1"/>
  <c r="U52" i="7" s="1"/>
  <c r="C52" i="7"/>
  <c r="W49" i="7"/>
  <c r="V49" i="7"/>
  <c r="U49" i="7" s="1"/>
  <c r="C49" i="7"/>
  <c r="W34" i="7"/>
  <c r="V34" i="7" s="1"/>
  <c r="U34" i="7" s="1"/>
  <c r="C34" i="7"/>
  <c r="W32" i="7"/>
  <c r="V32" i="7" s="1"/>
  <c r="U32" i="7" s="1"/>
  <c r="C32" i="7"/>
  <c r="W28" i="7"/>
  <c r="V28" i="7" s="1"/>
  <c r="U28" i="7" s="1"/>
  <c r="C28" i="7"/>
  <c r="W16" i="7"/>
  <c r="V16" i="7" s="1"/>
  <c r="U16" i="7" s="1"/>
  <c r="C16" i="7"/>
  <c r="C15" i="7"/>
  <c r="V14" i="7"/>
  <c r="U14" i="7" s="1"/>
  <c r="C14" i="7"/>
  <c r="P32" i="7" l="1"/>
  <c r="O32" i="7"/>
  <c r="N32" i="7" s="1"/>
  <c r="M32" i="7" s="1"/>
  <c r="L32" i="7" s="1"/>
  <c r="K32" i="7" s="1"/>
  <c r="O99" i="7"/>
  <c r="N99" i="7" s="1"/>
  <c r="M99" i="7" s="1"/>
  <c r="L99" i="7" s="1"/>
  <c r="K99" i="7" s="1"/>
  <c r="P99" i="7"/>
  <c r="P52" i="7"/>
  <c r="O52" i="7"/>
  <c r="N52" i="7" s="1"/>
  <c r="M52" i="7" s="1"/>
  <c r="L52" i="7" s="1"/>
  <c r="K52" i="7" s="1"/>
  <c r="P59" i="7"/>
  <c r="O59" i="7"/>
  <c r="N59" i="7" s="1"/>
  <c r="M59" i="7" s="1"/>
  <c r="L59" i="7" s="1"/>
  <c r="K59" i="7" s="1"/>
  <c r="P16" i="7"/>
  <c r="O16" i="7"/>
  <c r="N16" i="7" s="1"/>
  <c r="M16" i="7" s="1"/>
  <c r="L16" i="7" s="1"/>
  <c r="K16" i="7" s="1"/>
  <c r="P34" i="7"/>
  <c r="O34" i="7"/>
  <c r="N34" i="7" s="1"/>
  <c r="M34" i="7" s="1"/>
  <c r="L34" i="7" s="1"/>
  <c r="K34" i="7" s="1"/>
  <c r="O55" i="7"/>
  <c r="N55" i="7" s="1"/>
  <c r="M55" i="7" s="1"/>
  <c r="L55" i="7" s="1"/>
  <c r="K55" i="7" s="1"/>
  <c r="P55" i="7"/>
  <c r="P49" i="7"/>
  <c r="O49" i="7"/>
  <c r="N49" i="7" s="1"/>
  <c r="M49" i="7" s="1"/>
  <c r="L49" i="7" s="1"/>
  <c r="K49" i="7" s="1"/>
  <c r="P103" i="7"/>
  <c r="O103" i="7"/>
  <c r="N103" i="7" s="1"/>
  <c r="M103" i="7" s="1"/>
  <c r="L103" i="7" s="1"/>
  <c r="K103" i="7" s="1"/>
  <c r="AA119" i="7"/>
  <c r="AB787" i="8" l="1"/>
  <c r="AA787" i="8"/>
  <c r="AB786" i="8"/>
  <c r="W783" i="8"/>
  <c r="V783" i="8" s="1"/>
  <c r="U783" i="8" s="1"/>
  <c r="P783" i="8" s="1"/>
  <c r="C783" i="8"/>
  <c r="W781" i="8"/>
  <c r="V781" i="8"/>
  <c r="U781" i="8"/>
  <c r="O781" i="8" s="1"/>
  <c r="N781" i="8" s="1"/>
  <c r="M781" i="8" s="1"/>
  <c r="L781" i="8" s="1"/>
  <c r="K781" i="8" s="1"/>
  <c r="C781" i="8"/>
  <c r="W775" i="8"/>
  <c r="V775" i="8" s="1"/>
  <c r="U775" i="8" s="1"/>
  <c r="P775" i="8" s="1"/>
  <c r="C775" i="8"/>
  <c r="W770" i="8"/>
  <c r="V770" i="8" s="1"/>
  <c r="U770" i="8" s="1"/>
  <c r="T770" i="8" s="1"/>
  <c r="S770" i="8" s="1"/>
  <c r="R770" i="8" s="1"/>
  <c r="Q770" i="8" s="1"/>
  <c r="P770" i="8" s="1"/>
  <c r="O770" i="8" s="1"/>
  <c r="N770" i="8" s="1"/>
  <c r="M770" i="8" s="1"/>
  <c r="L770" i="8" s="1"/>
  <c r="K770" i="8" s="1"/>
  <c r="C770" i="8"/>
  <c r="W765" i="8"/>
  <c r="V765" i="8" s="1"/>
  <c r="U765" i="8" s="1"/>
  <c r="P765" i="8" s="1"/>
  <c r="C765" i="8"/>
  <c r="W762" i="8"/>
  <c r="V762" i="8" s="1"/>
  <c r="U762" i="8" s="1"/>
  <c r="C762" i="8"/>
  <c r="W759" i="8"/>
  <c r="V759" i="8" s="1"/>
  <c r="U759" i="8" s="1"/>
  <c r="C759" i="8"/>
  <c r="W755" i="8"/>
  <c r="V755" i="8" s="1"/>
  <c r="U755" i="8" s="1"/>
  <c r="C755" i="8"/>
  <c r="W753" i="8"/>
  <c r="V753" i="8" s="1"/>
  <c r="U753" i="8" s="1"/>
  <c r="T753" i="8" s="1"/>
  <c r="S753" i="8" s="1"/>
  <c r="R753" i="8" s="1"/>
  <c r="Q753" i="8" s="1"/>
  <c r="P753" i="8" s="1"/>
  <c r="O753" i="8" s="1"/>
  <c r="N753" i="8" s="1"/>
  <c r="M753" i="8" s="1"/>
  <c r="L753" i="8" s="1"/>
  <c r="K753" i="8" s="1"/>
  <c r="C753" i="8"/>
  <c r="W751" i="8"/>
  <c r="V751" i="8" s="1"/>
  <c r="U751" i="8" s="1"/>
  <c r="T751" i="8" s="1"/>
  <c r="S751" i="8" s="1"/>
  <c r="R751" i="8" s="1"/>
  <c r="Q751" i="8" s="1"/>
  <c r="P751" i="8" s="1"/>
  <c r="O751" i="8" s="1"/>
  <c r="N751" i="8" s="1"/>
  <c r="M751" i="8" s="1"/>
  <c r="L751" i="8" s="1"/>
  <c r="K751" i="8" s="1"/>
  <c r="C751" i="8"/>
  <c r="W561" i="8"/>
  <c r="V561" i="8" s="1"/>
  <c r="U561" i="8" s="1"/>
  <c r="T561" i="8" s="1"/>
  <c r="S561" i="8" s="1"/>
  <c r="R561" i="8" s="1"/>
  <c r="Q561" i="8" s="1"/>
  <c r="P561" i="8" s="1"/>
  <c r="O561" i="8" s="1"/>
  <c r="N561" i="8" s="1"/>
  <c r="M561" i="8" s="1"/>
  <c r="L561" i="8" s="1"/>
  <c r="K561" i="8" s="1"/>
  <c r="C561" i="8"/>
  <c r="W558" i="8"/>
  <c r="V558" i="8" s="1"/>
  <c r="U558" i="8" s="1"/>
  <c r="O558" i="8" s="1"/>
  <c r="N558" i="8" s="1"/>
  <c r="M558" i="8" s="1"/>
  <c r="L558" i="8" s="1"/>
  <c r="K558" i="8" s="1"/>
  <c r="C558" i="8"/>
  <c r="W551" i="8"/>
  <c r="V551" i="8" s="1"/>
  <c r="U551" i="8" s="1"/>
  <c r="P551" i="8" s="1"/>
  <c r="C551" i="8"/>
  <c r="W445" i="8"/>
  <c r="V445" i="8" s="1"/>
  <c r="U445" i="8" s="1"/>
  <c r="T445" i="8" s="1"/>
  <c r="S445" i="8" s="1"/>
  <c r="R445" i="8" s="1"/>
  <c r="Q445" i="8" s="1"/>
  <c r="P445" i="8" s="1"/>
  <c r="O445" i="8" s="1"/>
  <c r="N445" i="8" s="1"/>
  <c r="M445" i="8" s="1"/>
  <c r="L445" i="8" s="1"/>
  <c r="K445" i="8" s="1"/>
  <c r="C445" i="8"/>
  <c r="W304" i="8"/>
  <c r="V304" i="8" s="1"/>
  <c r="U304" i="8" s="1"/>
  <c r="C304" i="8"/>
  <c r="W291" i="8"/>
  <c r="V291" i="8" s="1"/>
  <c r="U291" i="8" s="1"/>
  <c r="C291" i="8"/>
  <c r="W289" i="8"/>
  <c r="V289" i="8" s="1"/>
  <c r="U289" i="8" s="1"/>
  <c r="C289" i="8"/>
  <c r="W287" i="8"/>
  <c r="V287" i="8" s="1"/>
  <c r="U287" i="8" s="1"/>
  <c r="C287" i="8"/>
  <c r="W285" i="8"/>
  <c r="V285" i="8" s="1"/>
  <c r="U285" i="8" s="1"/>
  <c r="C285" i="8"/>
  <c r="W282" i="8"/>
  <c r="V282" i="8" s="1"/>
  <c r="U282" i="8" s="1"/>
  <c r="C282" i="8"/>
  <c r="W280" i="8"/>
  <c r="V280" i="8" s="1"/>
  <c r="U280" i="8" s="1"/>
  <c r="C280" i="8"/>
  <c r="W253" i="8"/>
  <c r="V253" i="8" s="1"/>
  <c r="U253" i="8" s="1"/>
  <c r="C253" i="8"/>
  <c r="W225" i="8"/>
  <c r="V225" i="8" s="1"/>
  <c r="U225" i="8" s="1"/>
  <c r="C225" i="8"/>
  <c r="W222" i="8"/>
  <c r="V222" i="8" s="1"/>
  <c r="U222" i="8" s="1"/>
  <c r="C222" i="8"/>
  <c r="W218" i="8"/>
  <c r="V218" i="8" s="1"/>
  <c r="U218" i="8" s="1"/>
  <c r="C218" i="8"/>
  <c r="W215" i="8"/>
  <c r="V215" i="8" s="1"/>
  <c r="U215" i="8" s="1"/>
  <c r="C215" i="8"/>
  <c r="W212" i="8"/>
  <c r="V212" i="8" s="1"/>
  <c r="U212" i="8" s="1"/>
  <c r="C212" i="8"/>
  <c r="W209" i="8"/>
  <c r="V209" i="8" s="1"/>
  <c r="U209" i="8" s="1"/>
  <c r="C209" i="8"/>
  <c r="W206" i="8"/>
  <c r="V206" i="8" s="1"/>
  <c r="U206" i="8" s="1"/>
  <c r="C206" i="8"/>
  <c r="W185" i="8"/>
  <c r="V185" i="8" s="1"/>
  <c r="U185" i="8" s="1"/>
  <c r="C185" i="8"/>
  <c r="W178" i="8"/>
  <c r="V178" i="8" s="1"/>
  <c r="U178" i="8" s="1"/>
  <c r="C178" i="8"/>
  <c r="W177" i="8"/>
  <c r="V177" i="8" s="1"/>
  <c r="U177" i="8" s="1"/>
  <c r="T177" i="8" s="1"/>
  <c r="S177" i="8" s="1"/>
  <c r="R177" i="8" s="1"/>
  <c r="Q177" i="8" s="1"/>
  <c r="P177" i="8" s="1"/>
  <c r="O177" i="8" s="1"/>
  <c r="N177" i="8" s="1"/>
  <c r="M177" i="8" s="1"/>
  <c r="L177" i="8" s="1"/>
  <c r="K177" i="8" s="1"/>
  <c r="W176" i="8"/>
  <c r="V176" i="8" s="1"/>
  <c r="U176" i="8" s="1"/>
  <c r="T176" i="8" s="1"/>
  <c r="S176" i="8" s="1"/>
  <c r="R176" i="8" s="1"/>
  <c r="Q176" i="8" s="1"/>
  <c r="P176" i="8" s="1"/>
  <c r="O176" i="8" s="1"/>
  <c r="N176" i="8" s="1"/>
  <c r="M176" i="8" s="1"/>
  <c r="L176" i="8" s="1"/>
  <c r="K176" i="8" s="1"/>
  <c r="W172" i="8"/>
  <c r="V172" i="8" s="1"/>
  <c r="U172" i="8" s="1"/>
  <c r="C172" i="8"/>
  <c r="W169" i="8"/>
  <c r="V169" i="8" s="1"/>
  <c r="U169" i="8" s="1"/>
  <c r="C169" i="8"/>
  <c r="W167" i="8"/>
  <c r="V167" i="8" s="1"/>
  <c r="U167" i="8" s="1"/>
  <c r="C167" i="8"/>
  <c r="W155" i="8"/>
  <c r="V155" i="8" s="1"/>
  <c r="U155" i="8" s="1"/>
  <c r="C155" i="8"/>
  <c r="W150" i="8"/>
  <c r="V150" i="8" s="1"/>
  <c r="U150" i="8" s="1"/>
  <c r="T150" i="8" s="1"/>
  <c r="S150" i="8" s="1"/>
  <c r="R150" i="8" s="1"/>
  <c r="Q150" i="8" s="1"/>
  <c r="P150" i="8" s="1"/>
  <c r="O150" i="8" s="1"/>
  <c r="N150" i="8" s="1"/>
  <c r="M150" i="8" s="1"/>
  <c r="L150" i="8" s="1"/>
  <c r="K150" i="8" s="1"/>
  <c r="C150" i="8"/>
  <c r="W149" i="8"/>
  <c r="V149" i="8" s="1"/>
  <c r="U149" i="8" s="1"/>
  <c r="P149" i="8" s="1"/>
  <c r="C149" i="8"/>
  <c r="W147" i="8"/>
  <c r="V147" i="8" s="1"/>
  <c r="U147" i="8" s="1"/>
  <c r="C147" i="8"/>
  <c r="W145" i="8"/>
  <c r="V145" i="8" s="1"/>
  <c r="U145" i="8" s="1"/>
  <c r="P145" i="8" s="1"/>
  <c r="C145" i="8"/>
  <c r="W144" i="8"/>
  <c r="V144" i="8" s="1"/>
  <c r="U144" i="8" s="1"/>
  <c r="C144" i="8"/>
  <c r="W61" i="8"/>
  <c r="V61" i="8" s="1"/>
  <c r="U61" i="8" s="1"/>
  <c r="T61" i="8" s="1"/>
  <c r="S61" i="8" s="1"/>
  <c r="R61" i="8" s="1"/>
  <c r="Q61" i="8" s="1"/>
  <c r="P61" i="8" s="1"/>
  <c r="O61" i="8" s="1"/>
  <c r="N61" i="8" s="1"/>
  <c r="M61" i="8" s="1"/>
  <c r="L61" i="8" s="1"/>
  <c r="K61" i="8" s="1"/>
  <c r="C61" i="8"/>
  <c r="W59" i="8"/>
  <c r="V59" i="8" s="1"/>
  <c r="U59" i="8" s="1"/>
  <c r="C59" i="8"/>
  <c r="W55" i="8"/>
  <c r="V55" i="8" s="1"/>
  <c r="U55" i="8" s="1"/>
  <c r="T55" i="8" s="1"/>
  <c r="S55" i="8" s="1"/>
  <c r="R55" i="8" s="1"/>
  <c r="Q55" i="8" s="1"/>
  <c r="P55" i="8" s="1"/>
  <c r="O55" i="8" s="1"/>
  <c r="N55" i="8" s="1"/>
  <c r="M55" i="8" s="1"/>
  <c r="L55" i="8" s="1"/>
  <c r="K55" i="8" s="1"/>
  <c r="C55" i="8"/>
  <c r="W53" i="8"/>
  <c r="V53" i="8" s="1"/>
  <c r="U53" i="8" s="1"/>
  <c r="O53" i="8" s="1"/>
  <c r="N53" i="8" s="1"/>
  <c r="M53" i="8" s="1"/>
  <c r="L53" i="8" s="1"/>
  <c r="K53" i="8" s="1"/>
  <c r="C53" i="8"/>
  <c r="W51" i="8"/>
  <c r="V51" i="8" s="1"/>
  <c r="U51" i="8" s="1"/>
  <c r="T51" i="8" s="1"/>
  <c r="S51" i="8" s="1"/>
  <c r="R51" i="8" s="1"/>
  <c r="Q51" i="8" s="1"/>
  <c r="P51" i="8" s="1"/>
  <c r="O51" i="8" s="1"/>
  <c r="N51" i="8" s="1"/>
  <c r="M51" i="8" s="1"/>
  <c r="L51" i="8" s="1"/>
  <c r="K51" i="8" s="1"/>
  <c r="C51" i="8"/>
  <c r="W49" i="8"/>
  <c r="V49" i="8" s="1"/>
  <c r="U49" i="8" s="1"/>
  <c r="O49" i="8" s="1"/>
  <c r="N49" i="8" s="1"/>
  <c r="M49" i="8" s="1"/>
  <c r="L49" i="8" s="1"/>
  <c r="K49" i="8" s="1"/>
  <c r="C49" i="8"/>
  <c r="W45" i="8"/>
  <c r="V45" i="8" s="1"/>
  <c r="U45" i="8" s="1"/>
  <c r="C45" i="8"/>
  <c r="W43" i="8"/>
  <c r="V43" i="8" s="1"/>
  <c r="U43" i="8" s="1"/>
  <c r="O43" i="8" s="1"/>
  <c r="N43" i="8" s="1"/>
  <c r="M43" i="8" s="1"/>
  <c r="L43" i="8" s="1"/>
  <c r="K43" i="8" s="1"/>
  <c r="C43" i="8"/>
  <c r="W30" i="8"/>
  <c r="V30" i="8" s="1"/>
  <c r="U30" i="8" s="1"/>
  <c r="T30" i="8" s="1"/>
  <c r="S30" i="8" s="1"/>
  <c r="R30" i="8" s="1"/>
  <c r="Q30" i="8" s="1"/>
  <c r="P30" i="8" s="1"/>
  <c r="O30" i="8" s="1"/>
  <c r="N30" i="8" s="1"/>
  <c r="M30" i="8" s="1"/>
  <c r="L30" i="8" s="1"/>
  <c r="K30" i="8" s="1"/>
  <c r="C30" i="8"/>
  <c r="O145" i="8" l="1"/>
  <c r="N145" i="8" s="1"/>
  <c r="M145" i="8" s="1"/>
  <c r="L145" i="8" s="1"/>
  <c r="K145" i="8" s="1"/>
  <c r="P43" i="8"/>
  <c r="O765" i="8"/>
  <c r="N765" i="8" s="1"/>
  <c r="M765" i="8" s="1"/>
  <c r="L765" i="8" s="1"/>
  <c r="K765" i="8" s="1"/>
  <c r="O172" i="8"/>
  <c r="N172" i="8" s="1"/>
  <c r="M172" i="8" s="1"/>
  <c r="L172" i="8" s="1"/>
  <c r="K172" i="8" s="1"/>
  <c r="P172" i="8"/>
  <c r="P759" i="8"/>
  <c r="O759" i="8"/>
  <c r="N759" i="8" s="1"/>
  <c r="M759" i="8" s="1"/>
  <c r="L759" i="8" s="1"/>
  <c r="K759" i="8" s="1"/>
  <c r="P169" i="8"/>
  <c r="O169" i="8"/>
  <c r="N169" i="8" s="1"/>
  <c r="M169" i="8" s="1"/>
  <c r="L169" i="8" s="1"/>
  <c r="K169" i="8" s="1"/>
  <c r="O762" i="8"/>
  <c r="N762" i="8" s="1"/>
  <c r="M762" i="8" s="1"/>
  <c r="L762" i="8" s="1"/>
  <c r="K762" i="8" s="1"/>
  <c r="P762" i="8"/>
  <c r="O755" i="8"/>
  <c r="N755" i="8" s="1"/>
  <c r="M755" i="8" s="1"/>
  <c r="L755" i="8" s="1"/>
  <c r="K755" i="8" s="1"/>
  <c r="P755" i="8"/>
  <c r="O147" i="8"/>
  <c r="N147" i="8" s="1"/>
  <c r="M147" i="8" s="1"/>
  <c r="L147" i="8" s="1"/>
  <c r="K147" i="8" s="1"/>
  <c r="P147" i="8"/>
  <c r="O155" i="8"/>
  <c r="N155" i="8" s="1"/>
  <c r="M155" i="8" s="1"/>
  <c r="L155" i="8" s="1"/>
  <c r="K155" i="8" s="1"/>
  <c r="P155" i="8"/>
  <c r="O144" i="8"/>
  <c r="N144" i="8" s="1"/>
  <c r="M144" i="8" s="1"/>
  <c r="L144" i="8" s="1"/>
  <c r="K144" i="8" s="1"/>
  <c r="P144" i="8"/>
  <c r="O149" i="8"/>
  <c r="N149" i="8" s="1"/>
  <c r="M149" i="8" s="1"/>
  <c r="L149" i="8" s="1"/>
  <c r="K149" i="8" s="1"/>
  <c r="P49" i="8"/>
  <c r="P53" i="8"/>
  <c r="P206" i="8"/>
  <c r="O206" i="8"/>
  <c r="N206" i="8" s="1"/>
  <c r="M206" i="8" s="1"/>
  <c r="L206" i="8" s="1"/>
  <c r="K206" i="8" s="1"/>
  <c r="O185" i="8"/>
  <c r="N185" i="8" s="1"/>
  <c r="M185" i="8" s="1"/>
  <c r="L185" i="8" s="1"/>
  <c r="K185" i="8" s="1"/>
  <c r="P185" i="8"/>
  <c r="P289" i="8"/>
  <c r="O289" i="8"/>
  <c r="N289" i="8" s="1"/>
  <c r="M289" i="8" s="1"/>
  <c r="L289" i="8" s="1"/>
  <c r="K289" i="8" s="1"/>
  <c r="O45" i="8"/>
  <c r="N45" i="8" s="1"/>
  <c r="M45" i="8" s="1"/>
  <c r="L45" i="8" s="1"/>
  <c r="K45" i="8" s="1"/>
  <c r="P45" i="8"/>
  <c r="P178" i="8"/>
  <c r="O178" i="8"/>
  <c r="N178" i="8" s="1"/>
  <c r="M178" i="8" s="1"/>
  <c r="L178" i="8" s="1"/>
  <c r="K178" i="8" s="1"/>
  <c r="P218" i="8"/>
  <c r="O218" i="8"/>
  <c r="N218" i="8" s="1"/>
  <c r="M218" i="8" s="1"/>
  <c r="L218" i="8" s="1"/>
  <c r="K218" i="8" s="1"/>
  <c r="P59" i="8"/>
  <c r="O59" i="8"/>
  <c r="N59" i="8" s="1"/>
  <c r="M59" i="8" s="1"/>
  <c r="L59" i="8" s="1"/>
  <c r="K59" i="8" s="1"/>
  <c r="O167" i="8"/>
  <c r="N167" i="8" s="1"/>
  <c r="M167" i="8" s="1"/>
  <c r="L167" i="8" s="1"/>
  <c r="K167" i="8" s="1"/>
  <c r="P167" i="8"/>
  <c r="P280" i="8"/>
  <c r="O280" i="8"/>
  <c r="N280" i="8" s="1"/>
  <c r="M280" i="8" s="1"/>
  <c r="L280" i="8" s="1"/>
  <c r="K280" i="8" s="1"/>
  <c r="P225" i="8"/>
  <c r="O225" i="8"/>
  <c r="N225" i="8" s="1"/>
  <c r="M225" i="8" s="1"/>
  <c r="L225" i="8" s="1"/>
  <c r="K225" i="8" s="1"/>
  <c r="P285" i="8"/>
  <c r="O285" i="8"/>
  <c r="N285" i="8" s="1"/>
  <c r="M285" i="8" s="1"/>
  <c r="L285" i="8" s="1"/>
  <c r="K285" i="8" s="1"/>
  <c r="P304" i="8"/>
  <c r="O304" i="8"/>
  <c r="N304" i="8" s="1"/>
  <c r="M304" i="8" s="1"/>
  <c r="L304" i="8" s="1"/>
  <c r="K304" i="8" s="1"/>
  <c r="O215" i="8"/>
  <c r="N215" i="8" s="1"/>
  <c r="M215" i="8" s="1"/>
  <c r="L215" i="8" s="1"/>
  <c r="K215" i="8" s="1"/>
  <c r="P215" i="8"/>
  <c r="O287" i="8"/>
  <c r="N287" i="8" s="1"/>
  <c r="M287" i="8" s="1"/>
  <c r="L287" i="8" s="1"/>
  <c r="K287" i="8" s="1"/>
  <c r="P287" i="8"/>
  <c r="O783" i="8"/>
  <c r="N783" i="8" s="1"/>
  <c r="M783" i="8" s="1"/>
  <c r="L783" i="8" s="1"/>
  <c r="K783" i="8" s="1"/>
  <c r="P212" i="8"/>
  <c r="O212" i="8"/>
  <c r="N212" i="8" s="1"/>
  <c r="M212" i="8" s="1"/>
  <c r="L212" i="8" s="1"/>
  <c r="K212" i="8" s="1"/>
  <c r="O253" i="8"/>
  <c r="N253" i="8" s="1"/>
  <c r="M253" i="8" s="1"/>
  <c r="L253" i="8" s="1"/>
  <c r="K253" i="8" s="1"/>
  <c r="P253" i="8"/>
  <c r="O209" i="8"/>
  <c r="N209" i="8" s="1"/>
  <c r="M209" i="8" s="1"/>
  <c r="L209" i="8" s="1"/>
  <c r="K209" i="8" s="1"/>
  <c r="P209" i="8"/>
  <c r="O222" i="8"/>
  <c r="N222" i="8" s="1"/>
  <c r="M222" i="8" s="1"/>
  <c r="L222" i="8" s="1"/>
  <c r="K222" i="8" s="1"/>
  <c r="P222" i="8"/>
  <c r="O282" i="8"/>
  <c r="N282" i="8" s="1"/>
  <c r="M282" i="8" s="1"/>
  <c r="L282" i="8" s="1"/>
  <c r="K282" i="8" s="1"/>
  <c r="P282" i="8"/>
  <c r="O291" i="8"/>
  <c r="N291" i="8" s="1"/>
  <c r="M291" i="8" s="1"/>
  <c r="L291" i="8" s="1"/>
  <c r="K291" i="8" s="1"/>
  <c r="P291" i="8"/>
  <c r="O551" i="8"/>
  <c r="N551" i="8" s="1"/>
  <c r="M551" i="8" s="1"/>
  <c r="L551" i="8" s="1"/>
  <c r="K551" i="8" s="1"/>
  <c r="P558" i="8"/>
  <c r="O775" i="8"/>
  <c r="N775" i="8" s="1"/>
  <c r="M775" i="8" s="1"/>
  <c r="L775" i="8" s="1"/>
  <c r="K775" i="8" s="1"/>
  <c r="P781" i="8"/>
  <c r="C160" i="1" l="1"/>
  <c r="C158" i="1"/>
  <c r="C156" i="1"/>
  <c r="C154" i="1"/>
  <c r="C152" i="1"/>
  <c r="C150" i="1"/>
  <c r="C148" i="1"/>
  <c r="C146" i="1"/>
  <c r="C144" i="1"/>
  <c r="C142" i="1"/>
  <c r="C138" i="1"/>
  <c r="C134" i="1"/>
  <c r="C132" i="1"/>
  <c r="C130" i="1"/>
  <c r="C128" i="1"/>
  <c r="C126" i="1"/>
  <c r="C124" i="1"/>
  <c r="C122" i="1"/>
  <c r="C120" i="1"/>
  <c r="C118" i="1"/>
  <c r="C116" i="1"/>
  <c r="C114" i="1"/>
  <c r="C112" i="1"/>
  <c r="C110" i="1"/>
  <c r="C108" i="1"/>
  <c r="C106" i="1"/>
  <c r="C104" i="1"/>
  <c r="C102" i="1"/>
  <c r="C100" i="1"/>
  <c r="C98" i="1"/>
  <c r="C96" i="1"/>
  <c r="C94" i="1"/>
  <c r="C92" i="1"/>
  <c r="C90" i="1"/>
  <c r="C88" i="1"/>
  <c r="C86" i="1"/>
  <c r="C84" i="1"/>
  <c r="C82" i="1"/>
  <c r="C80" i="1"/>
  <c r="C78" i="1"/>
  <c r="C76" i="1"/>
  <c r="C74" i="1"/>
  <c r="C72" i="1"/>
  <c r="C70" i="1"/>
  <c r="C68" i="1"/>
  <c r="C66" i="1"/>
  <c r="C64" i="1"/>
  <c r="C60" i="1"/>
  <c r="C58" i="1"/>
  <c r="C56" i="1"/>
  <c r="C54" i="1"/>
  <c r="C52" i="1"/>
  <c r="C50" i="1"/>
  <c r="C48" i="1"/>
  <c r="C46" i="1"/>
  <c r="C44" i="1"/>
  <c r="C42" i="1"/>
  <c r="C40" i="1"/>
  <c r="C38" i="1"/>
  <c r="C36" i="1"/>
  <c r="C34" i="1"/>
  <c r="C32" i="1"/>
  <c r="C30" i="1"/>
  <c r="C28" i="1"/>
  <c r="C26" i="1"/>
  <c r="C24" i="1"/>
  <c r="C22" i="1"/>
  <c r="C20" i="1"/>
  <c r="C18" i="1"/>
  <c r="C16" i="1"/>
  <c r="C14" i="1"/>
  <c r="C12" i="1"/>
  <c r="C155" i="4"/>
  <c r="C154" i="4"/>
  <c r="C153" i="4"/>
  <c r="C152" i="4"/>
  <c r="C151" i="4"/>
  <c r="C145" i="4"/>
  <c r="C141" i="4"/>
  <c r="C119" i="4"/>
  <c r="C113" i="4"/>
  <c r="C112" i="4"/>
  <c r="C111" i="4"/>
  <c r="C110" i="4"/>
  <c r="C109" i="4"/>
  <c r="C108" i="4"/>
  <c r="C94" i="4"/>
  <c r="C93" i="4"/>
  <c r="C90" i="4"/>
  <c r="C78" i="4"/>
  <c r="C72" i="4"/>
  <c r="C71" i="4"/>
  <c r="C70" i="4"/>
  <c r="C69" i="4"/>
  <c r="C68" i="4"/>
  <c r="C67" i="4"/>
  <c r="C66" i="4"/>
  <c r="C65" i="4"/>
  <c r="C64" i="4"/>
  <c r="C60" i="4"/>
  <c r="C59" i="4"/>
  <c r="C37" i="4"/>
  <c r="C36" i="4"/>
  <c r="C31" i="4"/>
  <c r="C24" i="4"/>
  <c r="C23" i="4"/>
  <c r="C15" i="4"/>
  <c r="C13" i="4"/>
  <c r="C12" i="4"/>
  <c r="C11" i="4"/>
  <c r="AB135" i="5"/>
  <c r="AA135" i="5"/>
  <c r="AB134" i="5"/>
  <c r="W132" i="5"/>
  <c r="V132" i="5" s="1"/>
  <c r="U132" i="5" s="1"/>
  <c r="C132" i="5"/>
  <c r="W128" i="5"/>
  <c r="V128" i="5"/>
  <c r="U128" i="5" s="1"/>
  <c r="C128" i="5"/>
  <c r="W125" i="5"/>
  <c r="V125" i="5" s="1"/>
  <c r="U125" i="5" s="1"/>
  <c r="C125" i="5"/>
  <c r="W117" i="5"/>
  <c r="U117" i="5"/>
  <c r="P117" i="5" s="1"/>
  <c r="O117" i="5"/>
  <c r="N117" i="5" s="1"/>
  <c r="M117" i="5" s="1"/>
  <c r="L117" i="5" s="1"/>
  <c r="K117" i="5" s="1"/>
  <c r="C117" i="5"/>
  <c r="W114" i="5"/>
  <c r="U114" i="5"/>
  <c r="P114" i="5" s="1"/>
  <c r="C114" i="5"/>
  <c r="W112" i="5"/>
  <c r="V112" i="5" s="1"/>
  <c r="U112" i="5" s="1"/>
  <c r="C112" i="5"/>
  <c r="AA98" i="5"/>
  <c r="C98" i="5" s="1"/>
  <c r="W98" i="5"/>
  <c r="V98" i="5" s="1"/>
  <c r="U98" i="5" s="1"/>
  <c r="AA87" i="5"/>
  <c r="C87" i="5" s="1"/>
  <c r="W87" i="5"/>
  <c r="V87" i="5"/>
  <c r="U87" i="5" s="1"/>
  <c r="AA85" i="5"/>
  <c r="C85" i="5" s="1"/>
  <c r="W85" i="5"/>
  <c r="V85" i="5" s="1"/>
  <c r="U85" i="5" s="1"/>
  <c r="AA43" i="5"/>
  <c r="C43" i="5" s="1"/>
  <c r="W43" i="5"/>
  <c r="V43" i="5"/>
  <c r="U43" i="5" s="1"/>
  <c r="AA35" i="5"/>
  <c r="C35" i="5" s="1"/>
  <c r="W35" i="5"/>
  <c r="V35" i="5" s="1"/>
  <c r="U35" i="5" s="1"/>
  <c r="AA23" i="5"/>
  <c r="W23" i="5"/>
  <c r="V23" i="5"/>
  <c r="U23" i="5" s="1"/>
  <c r="AA14" i="5"/>
  <c r="W14" i="5"/>
  <c r="V14" i="5" s="1"/>
  <c r="U14" i="5" s="1"/>
  <c r="AA12" i="5"/>
  <c r="W12" i="5"/>
  <c r="V12" i="5" s="1"/>
  <c r="U12" i="5" s="1"/>
  <c r="C12" i="5"/>
  <c r="AA134" i="5" l="1"/>
  <c r="O114" i="5"/>
  <c r="N114" i="5" s="1"/>
  <c r="M114" i="5" s="1"/>
  <c r="L114" i="5" s="1"/>
  <c r="K114" i="5" s="1"/>
  <c r="O112" i="5"/>
  <c r="N112" i="5" s="1"/>
  <c r="M112" i="5" s="1"/>
  <c r="L112" i="5" s="1"/>
  <c r="K112" i="5" s="1"/>
  <c r="P112" i="5"/>
  <c r="P35" i="5"/>
  <c r="O35" i="5"/>
  <c r="N35" i="5" s="1"/>
  <c r="M35" i="5" s="1"/>
  <c r="L35" i="5" s="1"/>
  <c r="K35" i="5" s="1"/>
  <c r="P98" i="5"/>
  <c r="O98" i="5"/>
  <c r="N98" i="5" s="1"/>
  <c r="M98" i="5" s="1"/>
  <c r="L98" i="5" s="1"/>
  <c r="K98" i="5" s="1"/>
  <c r="P12" i="5"/>
  <c r="O12" i="5"/>
  <c r="N12" i="5" s="1"/>
  <c r="M12" i="5" s="1"/>
  <c r="L12" i="5" s="1"/>
  <c r="K12" i="5" s="1"/>
  <c r="P23" i="5"/>
  <c r="O23" i="5"/>
  <c r="N23" i="5" s="1"/>
  <c r="M23" i="5" s="1"/>
  <c r="L23" i="5" s="1"/>
  <c r="K23" i="5" s="1"/>
  <c r="P87" i="5"/>
  <c r="O87" i="5"/>
  <c r="N87" i="5" s="1"/>
  <c r="M87" i="5" s="1"/>
  <c r="L87" i="5" s="1"/>
  <c r="K87" i="5" s="1"/>
  <c r="O43" i="5"/>
  <c r="N43" i="5" s="1"/>
  <c r="M43" i="5" s="1"/>
  <c r="L43" i="5" s="1"/>
  <c r="K43" i="5" s="1"/>
  <c r="P43" i="5"/>
  <c r="P85" i="5"/>
  <c r="O85" i="5"/>
  <c r="N85" i="5" s="1"/>
  <c r="M85" i="5" s="1"/>
  <c r="L85" i="5" s="1"/>
  <c r="K85" i="5" s="1"/>
  <c r="P128" i="5"/>
  <c r="O128" i="5"/>
  <c r="N128" i="5" s="1"/>
  <c r="M128" i="5" s="1"/>
  <c r="L128" i="5" s="1"/>
  <c r="K128" i="5" s="1"/>
  <c r="O125" i="5"/>
  <c r="N125" i="5" s="1"/>
  <c r="M125" i="5" s="1"/>
  <c r="L125" i="5" s="1"/>
  <c r="K125" i="5" s="1"/>
  <c r="P125" i="5"/>
  <c r="O132" i="5"/>
  <c r="N132" i="5" s="1"/>
  <c r="M132" i="5" s="1"/>
  <c r="L132" i="5" s="1"/>
  <c r="K132" i="5" s="1"/>
  <c r="P132" i="5"/>
  <c r="C23" i="5"/>
  <c r="AB104" i="3"/>
  <c r="AA104" i="3"/>
  <c r="AB103" i="3"/>
  <c r="W102" i="3"/>
  <c r="V102" i="3" s="1"/>
  <c r="U102" i="3" s="1"/>
  <c r="T102" i="3" s="1"/>
  <c r="S102" i="3" s="1"/>
  <c r="R102" i="3" s="1"/>
  <c r="Q102" i="3" s="1"/>
  <c r="P102" i="3" s="1"/>
  <c r="O102" i="3" s="1"/>
  <c r="N102" i="3" s="1"/>
  <c r="M102" i="3" s="1"/>
  <c r="L102" i="3" s="1"/>
  <c r="K102" i="3" s="1"/>
  <c r="W94" i="3"/>
  <c r="V94" i="3" s="1"/>
  <c r="U94" i="3" s="1"/>
  <c r="T94" i="3" s="1"/>
  <c r="S94" i="3" s="1"/>
  <c r="R94" i="3" s="1"/>
  <c r="Q94" i="3" s="1"/>
  <c r="P94" i="3" s="1"/>
  <c r="O94" i="3" s="1"/>
  <c r="N94" i="3" s="1"/>
  <c r="M94" i="3" s="1"/>
  <c r="L94" i="3" s="1"/>
  <c r="K94" i="3" s="1"/>
  <c r="W90" i="3"/>
  <c r="V90" i="3"/>
  <c r="U90" i="3" s="1"/>
  <c r="W54" i="3"/>
  <c r="V54" i="3" s="1"/>
  <c r="U54" i="3" s="1"/>
  <c r="W51" i="3"/>
  <c r="V51" i="3"/>
  <c r="U51" i="3" s="1"/>
  <c r="P51" i="3" s="1"/>
  <c r="W48" i="3"/>
  <c r="V48" i="3" s="1"/>
  <c r="U48" i="3" s="1"/>
  <c r="W31" i="3"/>
  <c r="V31" i="3" s="1"/>
  <c r="U31" i="3" s="1"/>
  <c r="P31" i="3" s="1"/>
  <c r="W26" i="3"/>
  <c r="V26" i="3" s="1"/>
  <c r="U26" i="3" s="1"/>
  <c r="W22" i="3"/>
  <c r="V22" i="3"/>
  <c r="U22" i="3"/>
  <c r="W20" i="3"/>
  <c r="V20" i="3" s="1"/>
  <c r="U20" i="3" s="1"/>
  <c r="W13" i="3"/>
  <c r="V13" i="3" s="1"/>
  <c r="U13" i="3" s="1"/>
  <c r="O54" i="3" l="1"/>
  <c r="N54" i="3" s="1"/>
  <c r="M54" i="3" s="1"/>
  <c r="L54" i="3" s="1"/>
  <c r="K54" i="3" s="1"/>
  <c r="P54" i="3"/>
  <c r="P26" i="3"/>
  <c r="O26" i="3"/>
  <c r="N26" i="3" s="1"/>
  <c r="M26" i="3" s="1"/>
  <c r="L26" i="3" s="1"/>
  <c r="K26" i="3" s="1"/>
  <c r="P90" i="3"/>
  <c r="O90" i="3"/>
  <c r="N90" i="3" s="1"/>
  <c r="M90" i="3" s="1"/>
  <c r="L90" i="3" s="1"/>
  <c r="K90" i="3" s="1"/>
  <c r="O13" i="3"/>
  <c r="N13" i="3" s="1"/>
  <c r="M13" i="3" s="1"/>
  <c r="L13" i="3" s="1"/>
  <c r="K13" i="3" s="1"/>
  <c r="P13" i="3"/>
  <c r="P48" i="3"/>
  <c r="O48" i="3"/>
  <c r="N48" i="3" s="1"/>
  <c r="M48" i="3" s="1"/>
  <c r="L48" i="3" s="1"/>
  <c r="K48" i="3" s="1"/>
  <c r="O31" i="3"/>
  <c r="N31" i="3" s="1"/>
  <c r="M31" i="3" s="1"/>
  <c r="L31" i="3" s="1"/>
  <c r="K31" i="3" s="1"/>
  <c r="O51" i="3"/>
  <c r="N51" i="3" s="1"/>
  <c r="M51" i="3" s="1"/>
  <c r="L51" i="3" s="1"/>
  <c r="K51" i="3" s="1"/>
  <c r="AB165" i="1"/>
  <c r="AA165" i="1"/>
  <c r="AB164" i="1"/>
  <c r="W162" i="1"/>
  <c r="V162" i="1" s="1"/>
  <c r="U162" i="1" s="1"/>
  <c r="O162" i="1" s="1"/>
  <c r="N162" i="1" s="1"/>
  <c r="M162" i="1" s="1"/>
  <c r="L162" i="1" s="1"/>
  <c r="K162" i="1" s="1"/>
  <c r="W160" i="1"/>
  <c r="V160" i="1" s="1"/>
  <c r="U160" i="1" s="1"/>
  <c r="W158" i="1"/>
  <c r="V158" i="1" s="1"/>
  <c r="U158" i="1" s="1"/>
  <c r="W156" i="1"/>
  <c r="V156" i="1"/>
  <c r="U156" i="1" s="1"/>
  <c r="W154" i="1"/>
  <c r="V154" i="1" s="1"/>
  <c r="U154" i="1" s="1"/>
  <c r="W152" i="1"/>
  <c r="V152" i="1" s="1"/>
  <c r="U152" i="1" s="1"/>
  <c r="W150" i="1"/>
  <c r="V150" i="1" s="1"/>
  <c r="U150" i="1" s="1"/>
  <c r="W148" i="1"/>
  <c r="V148" i="1" s="1"/>
  <c r="U148" i="1" s="1"/>
  <c r="W146" i="1"/>
  <c r="V146" i="1" s="1"/>
  <c r="U146" i="1" s="1"/>
  <c r="W144" i="1"/>
  <c r="V144" i="1" s="1"/>
  <c r="U144" i="1" s="1"/>
  <c r="W142" i="1"/>
  <c r="V142" i="1" s="1"/>
  <c r="U142" i="1" s="1"/>
  <c r="W140" i="1"/>
  <c r="V140" i="1" s="1"/>
  <c r="U140" i="1" s="1"/>
  <c r="W138" i="1"/>
  <c r="V138" i="1" s="1"/>
  <c r="U138" i="1" s="1"/>
  <c r="W136" i="1"/>
  <c r="V136" i="1" s="1"/>
  <c r="U136" i="1" s="1"/>
  <c r="O136" i="1" s="1"/>
  <c r="N136" i="1" s="1"/>
  <c r="M136" i="1" s="1"/>
  <c r="L136" i="1" s="1"/>
  <c r="K136" i="1" s="1"/>
  <c r="W134" i="1"/>
  <c r="V134" i="1" s="1"/>
  <c r="U134" i="1" s="1"/>
  <c r="W132" i="1"/>
  <c r="V132" i="1" s="1"/>
  <c r="U132" i="1" s="1"/>
  <c r="O132" i="1" s="1"/>
  <c r="N132" i="1" s="1"/>
  <c r="M132" i="1" s="1"/>
  <c r="L132" i="1" s="1"/>
  <c r="K132" i="1" s="1"/>
  <c r="W130" i="1"/>
  <c r="V130" i="1" s="1"/>
  <c r="U130" i="1" s="1"/>
  <c r="W128" i="1"/>
  <c r="V128" i="1" s="1"/>
  <c r="U128" i="1" s="1"/>
  <c r="O128" i="1" s="1"/>
  <c r="N128" i="1" s="1"/>
  <c r="M128" i="1" s="1"/>
  <c r="L128" i="1" s="1"/>
  <c r="K128" i="1" s="1"/>
  <c r="P128" i="1"/>
  <c r="W126" i="1"/>
  <c r="V126" i="1" s="1"/>
  <c r="U126" i="1" s="1"/>
  <c r="W124" i="1"/>
  <c r="V124" i="1" s="1"/>
  <c r="U124" i="1" s="1"/>
  <c r="O124" i="1" s="1"/>
  <c r="N124" i="1" s="1"/>
  <c r="M124" i="1" s="1"/>
  <c r="L124" i="1" s="1"/>
  <c r="K124" i="1" s="1"/>
  <c r="W122" i="1"/>
  <c r="V122" i="1" s="1"/>
  <c r="U122" i="1" s="1"/>
  <c r="W120" i="1"/>
  <c r="V120" i="1" s="1"/>
  <c r="U120" i="1" s="1"/>
  <c r="O120" i="1" s="1"/>
  <c r="N120" i="1" s="1"/>
  <c r="M120" i="1" s="1"/>
  <c r="L120" i="1" s="1"/>
  <c r="K120" i="1" s="1"/>
  <c r="P120" i="1"/>
  <c r="W118" i="1"/>
  <c r="V118" i="1"/>
  <c r="U118" i="1" s="1"/>
  <c r="W116" i="1"/>
  <c r="V116" i="1" s="1"/>
  <c r="U116" i="1" s="1"/>
  <c r="O116" i="1" s="1"/>
  <c r="N116" i="1" s="1"/>
  <c r="M116" i="1" s="1"/>
  <c r="L116" i="1" s="1"/>
  <c r="K116" i="1" s="1"/>
  <c r="W114" i="1"/>
  <c r="V114" i="1" s="1"/>
  <c r="U114" i="1" s="1"/>
  <c r="W112" i="1"/>
  <c r="V112" i="1" s="1"/>
  <c r="U112" i="1" s="1"/>
  <c r="O112" i="1" s="1"/>
  <c r="N112" i="1" s="1"/>
  <c r="M112" i="1" s="1"/>
  <c r="L112" i="1" s="1"/>
  <c r="K112" i="1" s="1"/>
  <c r="W110" i="1"/>
  <c r="V110" i="1"/>
  <c r="U110" i="1" s="1"/>
  <c r="W108" i="1"/>
  <c r="V108" i="1" s="1"/>
  <c r="U108" i="1" s="1"/>
  <c r="O108" i="1" s="1"/>
  <c r="N108" i="1" s="1"/>
  <c r="M108" i="1" s="1"/>
  <c r="L108" i="1" s="1"/>
  <c r="K108" i="1" s="1"/>
  <c r="W106" i="1"/>
  <c r="V106" i="1" s="1"/>
  <c r="U106" i="1" s="1"/>
  <c r="W104" i="1"/>
  <c r="V104" i="1" s="1"/>
  <c r="U104" i="1" s="1"/>
  <c r="O104" i="1" s="1"/>
  <c r="N104" i="1" s="1"/>
  <c r="M104" i="1" s="1"/>
  <c r="L104" i="1" s="1"/>
  <c r="K104" i="1" s="1"/>
  <c r="W102" i="1"/>
  <c r="V102" i="1" s="1"/>
  <c r="U102" i="1" s="1"/>
  <c r="W100" i="1"/>
  <c r="V100" i="1" s="1"/>
  <c r="U100" i="1" s="1"/>
  <c r="W98" i="1"/>
  <c r="V98" i="1" s="1"/>
  <c r="U98" i="1" s="1"/>
  <c r="W96" i="1"/>
  <c r="V96" i="1"/>
  <c r="U96" i="1"/>
  <c r="W94" i="1"/>
  <c r="V94" i="1" s="1"/>
  <c r="U94" i="1" s="1"/>
  <c r="P94" i="1" s="1"/>
  <c r="W92" i="1"/>
  <c r="V92" i="1" s="1"/>
  <c r="U92" i="1" s="1"/>
  <c r="O92" i="1" s="1"/>
  <c r="N92" i="1" s="1"/>
  <c r="M92" i="1" s="1"/>
  <c r="L92" i="1" s="1"/>
  <c r="K92" i="1" s="1"/>
  <c r="W90" i="1"/>
  <c r="V90" i="1"/>
  <c r="U90" i="1" s="1"/>
  <c r="P90" i="1" s="1"/>
  <c r="W88" i="1"/>
  <c r="V88" i="1" s="1"/>
  <c r="U88" i="1" s="1"/>
  <c r="W86" i="1"/>
  <c r="V86" i="1"/>
  <c r="U86" i="1" s="1"/>
  <c r="W84" i="1"/>
  <c r="V84" i="1" s="1"/>
  <c r="U84" i="1" s="1"/>
  <c r="W82" i="1"/>
  <c r="V82" i="1" s="1"/>
  <c r="U82" i="1" s="1"/>
  <c r="W80" i="1"/>
  <c r="V80" i="1" s="1"/>
  <c r="U80" i="1" s="1"/>
  <c r="W78" i="1"/>
  <c r="V78" i="1" s="1"/>
  <c r="U78" i="1" s="1"/>
  <c r="W76" i="1"/>
  <c r="V76" i="1" s="1"/>
  <c r="U76" i="1" s="1"/>
  <c r="P76" i="1" s="1"/>
  <c r="W74" i="1"/>
  <c r="V74" i="1" s="1"/>
  <c r="U74" i="1" s="1"/>
  <c r="W72" i="1"/>
  <c r="V72" i="1" s="1"/>
  <c r="U72" i="1" s="1"/>
  <c r="P72" i="1" s="1"/>
  <c r="W70" i="1"/>
  <c r="V70" i="1" s="1"/>
  <c r="U70" i="1" s="1"/>
  <c r="W68" i="1"/>
  <c r="V68" i="1" s="1"/>
  <c r="U68" i="1" s="1"/>
  <c r="P68" i="1" s="1"/>
  <c r="W66" i="1"/>
  <c r="V66" i="1" s="1"/>
  <c r="U66" i="1" s="1"/>
  <c r="W64" i="1"/>
  <c r="V64" i="1" s="1"/>
  <c r="U64" i="1" s="1"/>
  <c r="P64" i="1" s="1"/>
  <c r="W62" i="1"/>
  <c r="V62" i="1" s="1"/>
  <c r="U62" i="1" s="1"/>
  <c r="W60" i="1"/>
  <c r="V60" i="1"/>
  <c r="U60" i="1" s="1"/>
  <c r="W58" i="1"/>
  <c r="V58" i="1" s="1"/>
  <c r="U58" i="1" s="1"/>
  <c r="O58" i="1" s="1"/>
  <c r="N58" i="1" s="1"/>
  <c r="M58" i="1" s="1"/>
  <c r="L58" i="1" s="1"/>
  <c r="K58" i="1" s="1"/>
  <c r="W56" i="1"/>
  <c r="V56" i="1"/>
  <c r="U56" i="1" s="1"/>
  <c r="W54" i="1"/>
  <c r="V54" i="1" s="1"/>
  <c r="U54" i="1"/>
  <c r="P54" i="1" s="1"/>
  <c r="W52" i="1"/>
  <c r="V52" i="1"/>
  <c r="U52" i="1" s="1"/>
  <c r="P52" i="1" s="1"/>
  <c r="W50" i="1"/>
  <c r="V50" i="1" s="1"/>
  <c r="U50" i="1"/>
  <c r="P50" i="1" s="1"/>
  <c r="O50" i="1"/>
  <c r="N50" i="1" s="1"/>
  <c r="M50" i="1" s="1"/>
  <c r="L50" i="1" s="1"/>
  <c r="K50" i="1" s="1"/>
  <c r="W48" i="1"/>
  <c r="V48" i="1"/>
  <c r="U48" i="1" s="1"/>
  <c r="P48" i="1" s="1"/>
  <c r="W46" i="1"/>
  <c r="V46" i="1" s="1"/>
  <c r="U46" i="1" s="1"/>
  <c r="W44" i="1"/>
  <c r="V44" i="1"/>
  <c r="U44" i="1" s="1"/>
  <c r="O44" i="1" s="1"/>
  <c r="N44" i="1" s="1"/>
  <c r="M44" i="1" s="1"/>
  <c r="L44" i="1" s="1"/>
  <c r="K44" i="1" s="1"/>
  <c r="W42" i="1"/>
  <c r="V42" i="1" s="1"/>
  <c r="U42" i="1" s="1"/>
  <c r="W40" i="1"/>
  <c r="V40" i="1" s="1"/>
  <c r="U40" i="1" s="1"/>
  <c r="O40" i="1" s="1"/>
  <c r="N40" i="1" s="1"/>
  <c r="M40" i="1" s="1"/>
  <c r="L40" i="1" s="1"/>
  <c r="K40" i="1" s="1"/>
  <c r="W38" i="1"/>
  <c r="V38" i="1" s="1"/>
  <c r="U38" i="1" s="1"/>
  <c r="W36" i="1"/>
  <c r="V36" i="1"/>
  <c r="U36" i="1" s="1"/>
  <c r="O36" i="1" s="1"/>
  <c r="N36" i="1" s="1"/>
  <c r="M36" i="1" s="1"/>
  <c r="L36" i="1" s="1"/>
  <c r="K36" i="1" s="1"/>
  <c r="W34" i="1"/>
  <c r="V34" i="1" s="1"/>
  <c r="U34" i="1" s="1"/>
  <c r="P34" i="1" s="1"/>
  <c r="W32" i="1"/>
  <c r="V32" i="1" s="1"/>
  <c r="U32" i="1" s="1"/>
  <c r="W30" i="1"/>
  <c r="V30" i="1" s="1"/>
  <c r="U30" i="1" s="1"/>
  <c r="W28" i="1"/>
  <c r="V28" i="1" s="1"/>
  <c r="U28" i="1" s="1"/>
  <c r="W26" i="1"/>
  <c r="V26" i="1" s="1"/>
  <c r="U26" i="1" s="1"/>
  <c r="W24" i="1"/>
  <c r="V24" i="1" s="1"/>
  <c r="U24" i="1" s="1"/>
  <c r="W22" i="1"/>
  <c r="V22" i="1" s="1"/>
  <c r="U22" i="1" s="1"/>
  <c r="W20" i="1"/>
  <c r="V20" i="1" s="1"/>
  <c r="U20" i="1" s="1"/>
  <c r="W18" i="1"/>
  <c r="V18" i="1" s="1"/>
  <c r="U18" i="1" s="1"/>
  <c r="W16" i="1"/>
  <c r="V16" i="1" s="1"/>
  <c r="U16" i="1" s="1"/>
  <c r="W14" i="1"/>
  <c r="V14" i="1" s="1"/>
  <c r="U14" i="1" s="1"/>
  <c r="W12" i="1"/>
  <c r="V12" i="1" s="1"/>
  <c r="U12" i="1" s="1"/>
  <c r="O54" i="1" l="1"/>
  <c r="N54" i="1" s="1"/>
  <c r="M54" i="1" s="1"/>
  <c r="L54" i="1" s="1"/>
  <c r="K54" i="1" s="1"/>
  <c r="P112" i="1"/>
  <c r="P104" i="1"/>
  <c r="P136" i="1"/>
  <c r="O88" i="1"/>
  <c r="N88" i="1" s="1"/>
  <c r="M88" i="1" s="1"/>
  <c r="L88" i="1" s="1"/>
  <c r="K88" i="1" s="1"/>
  <c r="P88" i="1"/>
  <c r="O100" i="1"/>
  <c r="N100" i="1" s="1"/>
  <c r="M100" i="1" s="1"/>
  <c r="L100" i="1" s="1"/>
  <c r="K100" i="1" s="1"/>
  <c r="P100" i="1"/>
  <c r="P46" i="1"/>
  <c r="O46" i="1"/>
  <c r="N46" i="1" s="1"/>
  <c r="M46" i="1" s="1"/>
  <c r="L46" i="1" s="1"/>
  <c r="K46" i="1" s="1"/>
  <c r="O52" i="1"/>
  <c r="N52" i="1" s="1"/>
  <c r="M52" i="1" s="1"/>
  <c r="L52" i="1" s="1"/>
  <c r="K52" i="1" s="1"/>
  <c r="O48" i="1"/>
  <c r="N48" i="1" s="1"/>
  <c r="M48" i="1" s="1"/>
  <c r="L48" i="1" s="1"/>
  <c r="K48" i="1" s="1"/>
  <c r="O94" i="1"/>
  <c r="N94" i="1" s="1"/>
  <c r="M94" i="1" s="1"/>
  <c r="L94" i="1" s="1"/>
  <c r="K94" i="1" s="1"/>
  <c r="P108" i="1"/>
  <c r="P116" i="1"/>
  <c r="P124" i="1"/>
  <c r="P132" i="1"/>
  <c r="P162" i="1"/>
  <c r="P12" i="1"/>
  <c r="O12" i="1"/>
  <c r="N12" i="1" s="1"/>
  <c r="M12" i="1" s="1"/>
  <c r="L12" i="1" s="1"/>
  <c r="K12" i="1" s="1"/>
  <c r="P16" i="1"/>
  <c r="O16" i="1"/>
  <c r="N16" i="1" s="1"/>
  <c r="M16" i="1" s="1"/>
  <c r="L16" i="1" s="1"/>
  <c r="K16" i="1" s="1"/>
  <c r="P20" i="1"/>
  <c r="O20" i="1"/>
  <c r="N20" i="1" s="1"/>
  <c r="M20" i="1" s="1"/>
  <c r="L20" i="1" s="1"/>
  <c r="K20" i="1" s="1"/>
  <c r="P24" i="1"/>
  <c r="O24" i="1"/>
  <c r="N24" i="1" s="1"/>
  <c r="M24" i="1" s="1"/>
  <c r="L24" i="1" s="1"/>
  <c r="K24" i="1" s="1"/>
  <c r="P28" i="1"/>
  <c r="O28" i="1"/>
  <c r="N28" i="1" s="1"/>
  <c r="M28" i="1" s="1"/>
  <c r="L28" i="1" s="1"/>
  <c r="K28" i="1" s="1"/>
  <c r="P14" i="1"/>
  <c r="O14" i="1"/>
  <c r="N14" i="1" s="1"/>
  <c r="M14" i="1" s="1"/>
  <c r="L14" i="1" s="1"/>
  <c r="K14" i="1" s="1"/>
  <c r="P18" i="1"/>
  <c r="O18" i="1"/>
  <c r="N18" i="1" s="1"/>
  <c r="M18" i="1" s="1"/>
  <c r="L18" i="1" s="1"/>
  <c r="K18" i="1" s="1"/>
  <c r="P22" i="1"/>
  <c r="O22" i="1"/>
  <c r="N22" i="1" s="1"/>
  <c r="M22" i="1" s="1"/>
  <c r="L22" i="1" s="1"/>
  <c r="K22" i="1" s="1"/>
  <c r="P26" i="1"/>
  <c r="O26" i="1"/>
  <c r="N26" i="1" s="1"/>
  <c r="M26" i="1" s="1"/>
  <c r="L26" i="1" s="1"/>
  <c r="K26" i="1" s="1"/>
  <c r="P30" i="1"/>
  <c r="O30" i="1"/>
  <c r="N30" i="1" s="1"/>
  <c r="M30" i="1" s="1"/>
  <c r="L30" i="1" s="1"/>
  <c r="K30" i="1" s="1"/>
  <c r="P32" i="1"/>
  <c r="O32" i="1"/>
  <c r="N32" i="1" s="1"/>
  <c r="M32" i="1" s="1"/>
  <c r="L32" i="1" s="1"/>
  <c r="K32" i="1" s="1"/>
  <c r="P56" i="1"/>
  <c r="O56" i="1"/>
  <c r="N56" i="1" s="1"/>
  <c r="M56" i="1" s="1"/>
  <c r="L56" i="1" s="1"/>
  <c r="K56" i="1" s="1"/>
  <c r="O34" i="1"/>
  <c r="N34" i="1" s="1"/>
  <c r="M34" i="1" s="1"/>
  <c r="L34" i="1" s="1"/>
  <c r="K34" i="1" s="1"/>
  <c r="O38" i="1"/>
  <c r="N38" i="1" s="1"/>
  <c r="M38" i="1" s="1"/>
  <c r="L38" i="1" s="1"/>
  <c r="K38" i="1" s="1"/>
  <c r="P38" i="1"/>
  <c r="O42" i="1"/>
  <c r="N42" i="1" s="1"/>
  <c r="M42" i="1" s="1"/>
  <c r="L42" i="1" s="1"/>
  <c r="K42" i="1" s="1"/>
  <c r="P42" i="1"/>
  <c r="P60" i="1"/>
  <c r="O60" i="1"/>
  <c r="N60" i="1" s="1"/>
  <c r="M60" i="1" s="1"/>
  <c r="L60" i="1" s="1"/>
  <c r="K60" i="1" s="1"/>
  <c r="O64" i="1"/>
  <c r="N64" i="1" s="1"/>
  <c r="M64" i="1" s="1"/>
  <c r="L64" i="1" s="1"/>
  <c r="K64" i="1" s="1"/>
  <c r="O68" i="1"/>
  <c r="N68" i="1" s="1"/>
  <c r="M68" i="1" s="1"/>
  <c r="L68" i="1" s="1"/>
  <c r="K68" i="1" s="1"/>
  <c r="O72" i="1"/>
  <c r="N72" i="1" s="1"/>
  <c r="M72" i="1" s="1"/>
  <c r="L72" i="1" s="1"/>
  <c r="K72" i="1" s="1"/>
  <c r="O76" i="1"/>
  <c r="N76" i="1" s="1"/>
  <c r="M76" i="1" s="1"/>
  <c r="L76" i="1" s="1"/>
  <c r="K76" i="1" s="1"/>
  <c r="P82" i="1"/>
  <c r="O82" i="1"/>
  <c r="N82" i="1" s="1"/>
  <c r="M82" i="1" s="1"/>
  <c r="L82" i="1" s="1"/>
  <c r="K82" i="1" s="1"/>
  <c r="P98" i="1"/>
  <c r="O98" i="1"/>
  <c r="N98" i="1" s="1"/>
  <c r="M98" i="1" s="1"/>
  <c r="L98" i="1" s="1"/>
  <c r="K98" i="1" s="1"/>
  <c r="P102" i="1"/>
  <c r="O102" i="1"/>
  <c r="N102" i="1" s="1"/>
  <c r="M102" i="1" s="1"/>
  <c r="L102" i="1" s="1"/>
  <c r="K102" i="1" s="1"/>
  <c r="P106" i="1"/>
  <c r="O106" i="1"/>
  <c r="N106" i="1" s="1"/>
  <c r="M106" i="1" s="1"/>
  <c r="L106" i="1" s="1"/>
  <c r="K106" i="1" s="1"/>
  <c r="P110" i="1"/>
  <c r="O110" i="1"/>
  <c r="N110" i="1" s="1"/>
  <c r="M110" i="1" s="1"/>
  <c r="L110" i="1" s="1"/>
  <c r="K110" i="1" s="1"/>
  <c r="P114" i="1"/>
  <c r="O114" i="1"/>
  <c r="N114" i="1" s="1"/>
  <c r="M114" i="1" s="1"/>
  <c r="L114" i="1" s="1"/>
  <c r="K114" i="1" s="1"/>
  <c r="P118" i="1"/>
  <c r="O118" i="1"/>
  <c r="N118" i="1" s="1"/>
  <c r="M118" i="1" s="1"/>
  <c r="L118" i="1" s="1"/>
  <c r="K118" i="1" s="1"/>
  <c r="P122" i="1"/>
  <c r="O122" i="1"/>
  <c r="N122" i="1" s="1"/>
  <c r="M122" i="1" s="1"/>
  <c r="L122" i="1" s="1"/>
  <c r="K122" i="1" s="1"/>
  <c r="P126" i="1"/>
  <c r="O126" i="1"/>
  <c r="N126" i="1" s="1"/>
  <c r="M126" i="1" s="1"/>
  <c r="L126" i="1" s="1"/>
  <c r="K126" i="1" s="1"/>
  <c r="P130" i="1"/>
  <c r="O130" i="1"/>
  <c r="N130" i="1" s="1"/>
  <c r="M130" i="1" s="1"/>
  <c r="L130" i="1" s="1"/>
  <c r="K130" i="1" s="1"/>
  <c r="P134" i="1"/>
  <c r="O134" i="1"/>
  <c r="N134" i="1" s="1"/>
  <c r="M134" i="1" s="1"/>
  <c r="L134" i="1" s="1"/>
  <c r="K134" i="1" s="1"/>
  <c r="P138" i="1"/>
  <c r="O138" i="1"/>
  <c r="N138" i="1" s="1"/>
  <c r="M138" i="1" s="1"/>
  <c r="L138" i="1" s="1"/>
  <c r="K138" i="1" s="1"/>
  <c r="P142" i="1"/>
  <c r="O142" i="1"/>
  <c r="N142" i="1" s="1"/>
  <c r="M142" i="1" s="1"/>
  <c r="L142" i="1" s="1"/>
  <c r="K142" i="1" s="1"/>
  <c r="P146" i="1"/>
  <c r="O146" i="1"/>
  <c r="N146" i="1" s="1"/>
  <c r="M146" i="1" s="1"/>
  <c r="L146" i="1" s="1"/>
  <c r="K146" i="1" s="1"/>
  <c r="P150" i="1"/>
  <c r="O150" i="1"/>
  <c r="N150" i="1" s="1"/>
  <c r="M150" i="1" s="1"/>
  <c r="L150" i="1" s="1"/>
  <c r="K150" i="1" s="1"/>
  <c r="P154" i="1"/>
  <c r="O154" i="1"/>
  <c r="N154" i="1" s="1"/>
  <c r="M154" i="1" s="1"/>
  <c r="L154" i="1" s="1"/>
  <c r="K154" i="1" s="1"/>
  <c r="P158" i="1"/>
  <c r="O158" i="1"/>
  <c r="N158" i="1" s="1"/>
  <c r="M158" i="1" s="1"/>
  <c r="L158" i="1" s="1"/>
  <c r="K158" i="1" s="1"/>
  <c r="O84" i="1"/>
  <c r="N84" i="1" s="1"/>
  <c r="M84" i="1" s="1"/>
  <c r="L84" i="1" s="1"/>
  <c r="K84" i="1" s="1"/>
  <c r="P84" i="1"/>
  <c r="P62" i="1"/>
  <c r="O62" i="1"/>
  <c r="N62" i="1" s="1"/>
  <c r="M62" i="1" s="1"/>
  <c r="L62" i="1" s="1"/>
  <c r="K62" i="1" s="1"/>
  <c r="P66" i="1"/>
  <c r="O66" i="1"/>
  <c r="N66" i="1" s="1"/>
  <c r="M66" i="1" s="1"/>
  <c r="L66" i="1" s="1"/>
  <c r="K66" i="1" s="1"/>
  <c r="P70" i="1"/>
  <c r="O70" i="1"/>
  <c r="N70" i="1" s="1"/>
  <c r="M70" i="1" s="1"/>
  <c r="L70" i="1" s="1"/>
  <c r="K70" i="1" s="1"/>
  <c r="P74" i="1"/>
  <c r="O74" i="1"/>
  <c r="N74" i="1" s="1"/>
  <c r="M74" i="1" s="1"/>
  <c r="L74" i="1" s="1"/>
  <c r="K74" i="1" s="1"/>
  <c r="P78" i="1"/>
  <c r="O78" i="1"/>
  <c r="N78" i="1" s="1"/>
  <c r="M78" i="1" s="1"/>
  <c r="L78" i="1" s="1"/>
  <c r="K78" i="1" s="1"/>
  <c r="P86" i="1"/>
  <c r="O86" i="1"/>
  <c r="N86" i="1" s="1"/>
  <c r="M86" i="1" s="1"/>
  <c r="L86" i="1" s="1"/>
  <c r="K86" i="1" s="1"/>
  <c r="O96" i="1"/>
  <c r="N96" i="1" s="1"/>
  <c r="M96" i="1" s="1"/>
  <c r="L96" i="1" s="1"/>
  <c r="K96" i="1" s="1"/>
  <c r="P96" i="1"/>
  <c r="P140" i="1"/>
  <c r="O140" i="1"/>
  <c r="N140" i="1" s="1"/>
  <c r="M140" i="1" s="1"/>
  <c r="L140" i="1" s="1"/>
  <c r="K140" i="1" s="1"/>
  <c r="P144" i="1"/>
  <c r="O144" i="1"/>
  <c r="N144" i="1" s="1"/>
  <c r="M144" i="1" s="1"/>
  <c r="L144" i="1" s="1"/>
  <c r="K144" i="1" s="1"/>
  <c r="P148" i="1"/>
  <c r="O148" i="1"/>
  <c r="N148" i="1" s="1"/>
  <c r="M148" i="1" s="1"/>
  <c r="L148" i="1" s="1"/>
  <c r="K148" i="1" s="1"/>
  <c r="P152" i="1"/>
  <c r="O152" i="1"/>
  <c r="N152" i="1" s="1"/>
  <c r="M152" i="1" s="1"/>
  <c r="L152" i="1" s="1"/>
  <c r="K152" i="1" s="1"/>
  <c r="P156" i="1"/>
  <c r="O156" i="1"/>
  <c r="N156" i="1" s="1"/>
  <c r="M156" i="1" s="1"/>
  <c r="L156" i="1" s="1"/>
  <c r="K156" i="1" s="1"/>
  <c r="P160" i="1"/>
  <c r="O160" i="1"/>
  <c r="N160" i="1" s="1"/>
  <c r="M160" i="1" s="1"/>
  <c r="L160" i="1" s="1"/>
  <c r="K160" i="1" s="1"/>
  <c r="P36" i="1"/>
  <c r="P40" i="1"/>
  <c r="P44" i="1"/>
  <c r="P58" i="1"/>
  <c r="O80" i="1"/>
  <c r="N80" i="1" s="1"/>
  <c r="M80" i="1" s="1"/>
  <c r="L80" i="1" s="1"/>
  <c r="K80" i="1" s="1"/>
  <c r="P80" i="1"/>
  <c r="O90" i="1"/>
  <c r="N90" i="1" s="1"/>
  <c r="M90" i="1" s="1"/>
  <c r="L90" i="1" s="1"/>
  <c r="K90" i="1" s="1"/>
  <c r="P92" i="1"/>
</calcChain>
</file>

<file path=xl/comments1.xml><?xml version="1.0" encoding="utf-8"?>
<comments xmlns="http://schemas.openxmlformats.org/spreadsheetml/2006/main">
  <authors>
    <author>Autor</author>
  </authors>
  <commentList>
    <comment ref="B10" authorId="0">
      <text>
        <r>
          <rPr>
            <b/>
            <sz val="9"/>
            <color indexed="81"/>
            <rFont val="Tahoma"/>
            <family val="2"/>
          </rPr>
          <t>Autor:</t>
        </r>
        <r>
          <rPr>
            <sz val="9"/>
            <color indexed="81"/>
            <rFont val="Tahoma"/>
            <family val="2"/>
          </rPr>
          <t xml:space="preserve">
Describir que se va a contratar o comprar</t>
        </r>
      </text>
    </comment>
    <comment ref="C10" authorId="0">
      <text>
        <r>
          <rPr>
            <b/>
            <sz val="9"/>
            <color indexed="81"/>
            <rFont val="Tahoma"/>
            <family val="2"/>
          </rPr>
          <t>Autor:</t>
        </r>
        <r>
          <rPr>
            <sz val="9"/>
            <color indexed="81"/>
            <rFont val="Tahoma"/>
            <family val="2"/>
          </rPr>
          <t xml:space="preserve">
LPI: Licitación Pública Internacional
LPN: Licitación Pública Nacional
LP: Licitación Privada
3C. Tres cotizaciones
2C: Dos cotizaciones
CD: Compra Directa
CC: Compra por Catálogo Electrónico
</t>
        </r>
      </text>
    </comment>
    <comment ref="E10" authorId="0">
      <text>
        <r>
          <rPr>
            <b/>
            <sz val="9"/>
            <color indexed="81"/>
            <rFont val="Tahoma"/>
            <family val="2"/>
          </rPr>
          <t>Autor:</t>
        </r>
        <r>
          <rPr>
            <sz val="9"/>
            <color indexed="81"/>
            <rFont val="Tahoma"/>
            <family val="2"/>
          </rPr>
          <t xml:space="preserve">
Numero que relaciona la compra conuna o varias actividades del POA</t>
        </r>
      </text>
    </comment>
    <comment ref="F10" authorId="0">
      <text>
        <r>
          <rPr>
            <b/>
            <sz val="9"/>
            <color indexed="81"/>
            <rFont val="Tahoma"/>
            <family val="2"/>
          </rPr>
          <t>Autor:</t>
        </r>
        <r>
          <rPr>
            <sz val="9"/>
            <color indexed="81"/>
            <rFont val="Tahoma"/>
            <family val="2"/>
          </rPr>
          <t xml:space="preserve">
Numero asignado al proceso de compra o contratación</t>
        </r>
      </text>
    </comment>
    <comment ref="AB786" authorId="0">
      <text>
        <r>
          <rPr>
            <b/>
            <sz val="9"/>
            <color indexed="81"/>
            <rFont val="Tahoma"/>
            <family val="2"/>
          </rPr>
          <t>Autor:</t>
        </r>
        <r>
          <rPr>
            <sz val="9"/>
            <color indexed="81"/>
            <rFont val="Tahoma"/>
            <family val="2"/>
          </rPr>
          <t xml:space="preserve">
No alterar las formulas
Estas casillas no se llenen
</t>
        </r>
      </text>
    </comment>
  </commentList>
</comments>
</file>

<file path=xl/comments10.xml><?xml version="1.0" encoding="utf-8"?>
<comments xmlns="http://schemas.openxmlformats.org/spreadsheetml/2006/main">
  <authors>
    <author>Autor</author>
  </authors>
  <commentList>
    <comment ref="B11" authorId="0">
      <text>
        <r>
          <rPr>
            <b/>
            <sz val="9"/>
            <color indexed="81"/>
            <rFont val="Tahoma"/>
            <family val="2"/>
          </rPr>
          <t>Autor:</t>
        </r>
        <r>
          <rPr>
            <sz val="9"/>
            <color indexed="81"/>
            <rFont val="Tahoma"/>
            <family val="2"/>
          </rPr>
          <t xml:space="preserve">
Describir que se va a contratar o comprar</t>
        </r>
      </text>
    </comment>
    <comment ref="C11" authorId="0">
      <text>
        <r>
          <rPr>
            <b/>
            <sz val="9"/>
            <color indexed="81"/>
            <rFont val="Tahoma"/>
            <family val="2"/>
          </rPr>
          <t>Autor:</t>
        </r>
        <r>
          <rPr>
            <sz val="9"/>
            <color indexed="81"/>
            <rFont val="Tahoma"/>
            <family val="2"/>
          </rPr>
          <t xml:space="preserve">
LPI: Licitación Pública Internacional
LPN: Licitación Pública Nacional
LP: Licitación Privada
3C. Tres cotizaciones
2C: Dos cotizaciones
CD: Compra Directa
CC: Compra por Catálogo Electrónico
</t>
        </r>
      </text>
    </comment>
    <comment ref="F11" authorId="0">
      <text>
        <r>
          <rPr>
            <b/>
            <sz val="9"/>
            <color indexed="81"/>
            <rFont val="Tahoma"/>
            <family val="2"/>
          </rPr>
          <t>Autor:</t>
        </r>
        <r>
          <rPr>
            <sz val="9"/>
            <color indexed="81"/>
            <rFont val="Tahoma"/>
            <family val="2"/>
          </rPr>
          <t xml:space="preserve">
Numero asignado al proceso de compra o contratación</t>
        </r>
      </text>
    </comment>
    <comment ref="AB30" authorId="0">
      <text>
        <r>
          <rPr>
            <b/>
            <sz val="9"/>
            <color indexed="81"/>
            <rFont val="Tahoma"/>
            <family val="2"/>
          </rPr>
          <t>Autor:</t>
        </r>
        <r>
          <rPr>
            <sz val="9"/>
            <color indexed="81"/>
            <rFont val="Tahoma"/>
            <family val="2"/>
          </rPr>
          <t xml:space="preserve">
No alterar las formulas
Estas casillas no se llenen
</t>
        </r>
      </text>
    </comment>
  </commentList>
</comments>
</file>

<file path=xl/comments11.xml><?xml version="1.0" encoding="utf-8"?>
<comments xmlns="http://schemas.openxmlformats.org/spreadsheetml/2006/main">
  <authors>
    <author>Autor</author>
  </authors>
  <commentList>
    <comment ref="B10" authorId="0">
      <text>
        <r>
          <rPr>
            <b/>
            <sz val="9"/>
            <color indexed="81"/>
            <rFont val="Tahoma"/>
            <family val="2"/>
          </rPr>
          <t>Autor:</t>
        </r>
        <r>
          <rPr>
            <sz val="9"/>
            <color indexed="81"/>
            <rFont val="Tahoma"/>
            <family val="2"/>
          </rPr>
          <t xml:space="preserve">
Describir que se va a contratar o comprar</t>
        </r>
      </text>
    </comment>
    <comment ref="C10" authorId="0">
      <text>
        <r>
          <rPr>
            <b/>
            <sz val="9"/>
            <color indexed="81"/>
            <rFont val="Tahoma"/>
            <family val="2"/>
          </rPr>
          <t>Autor:</t>
        </r>
        <r>
          <rPr>
            <sz val="9"/>
            <color indexed="81"/>
            <rFont val="Tahoma"/>
            <family val="2"/>
          </rPr>
          <t xml:space="preserve">
LPI: Licitación Pública Internacional
LPN: Licitación Pública Nacional
LP: Licitación Privada
3C. Tres cotizaciones
2C: Dos cotizaciones
CD: Compra Directa
CC: Compra por Catálogo Electrónico
</t>
        </r>
      </text>
    </comment>
    <comment ref="F10" authorId="0">
      <text>
        <r>
          <rPr>
            <b/>
            <sz val="9"/>
            <color indexed="81"/>
            <rFont val="Tahoma"/>
            <family val="2"/>
          </rPr>
          <t>Autor:</t>
        </r>
        <r>
          <rPr>
            <sz val="9"/>
            <color indexed="81"/>
            <rFont val="Tahoma"/>
            <family val="2"/>
          </rPr>
          <t xml:space="preserve">
Numero asignado al proceso de compra o contratación</t>
        </r>
      </text>
    </comment>
    <comment ref="AB126" authorId="0">
      <text>
        <r>
          <rPr>
            <b/>
            <sz val="9"/>
            <color indexed="81"/>
            <rFont val="Tahoma"/>
            <family val="2"/>
          </rPr>
          <t>Autor:</t>
        </r>
        <r>
          <rPr>
            <sz val="9"/>
            <color indexed="81"/>
            <rFont val="Tahoma"/>
            <family val="2"/>
          </rPr>
          <t xml:space="preserve">
No alterar las formulas
Estas casillas no se llenen
</t>
        </r>
      </text>
    </comment>
  </commentList>
</comments>
</file>

<file path=xl/comments12.xml><?xml version="1.0" encoding="utf-8"?>
<comments xmlns="http://schemas.openxmlformats.org/spreadsheetml/2006/main">
  <authors>
    <author>Autor</author>
  </authors>
  <commentList>
    <comment ref="B11" authorId="0">
      <text>
        <r>
          <rPr>
            <b/>
            <sz val="9"/>
            <color indexed="81"/>
            <rFont val="Tahoma"/>
            <family val="2"/>
          </rPr>
          <t>Autor:</t>
        </r>
        <r>
          <rPr>
            <sz val="9"/>
            <color indexed="81"/>
            <rFont val="Tahoma"/>
            <family val="2"/>
          </rPr>
          <t xml:space="preserve">
Describir que se va a contratar o comprar</t>
        </r>
      </text>
    </comment>
    <comment ref="C11" authorId="0">
      <text>
        <r>
          <rPr>
            <b/>
            <sz val="9"/>
            <color indexed="81"/>
            <rFont val="Tahoma"/>
            <family val="2"/>
          </rPr>
          <t>Autor:</t>
        </r>
        <r>
          <rPr>
            <sz val="9"/>
            <color indexed="81"/>
            <rFont val="Tahoma"/>
            <family val="2"/>
          </rPr>
          <t xml:space="preserve">
LPI: Licitación Pública Internacional
LPN: Licitación Pública Nacional
LP: Licitación Privada
3C. Tres cotizaciones
2C: Dos cotizaciones
CD: Compra Directa
CC: Compra por Catálogo Electrónico
</t>
        </r>
      </text>
    </comment>
    <comment ref="F11" authorId="0">
      <text>
        <r>
          <rPr>
            <b/>
            <sz val="9"/>
            <color indexed="81"/>
            <rFont val="Tahoma"/>
            <family val="2"/>
          </rPr>
          <t>Autor:</t>
        </r>
        <r>
          <rPr>
            <sz val="9"/>
            <color indexed="81"/>
            <rFont val="Tahoma"/>
            <family val="2"/>
          </rPr>
          <t xml:space="preserve">
Numero asignado al proceso de compra o contratación</t>
        </r>
      </text>
    </comment>
    <comment ref="AB57" authorId="0">
      <text>
        <r>
          <rPr>
            <b/>
            <sz val="9"/>
            <color indexed="81"/>
            <rFont val="Tahoma"/>
            <family val="2"/>
          </rPr>
          <t>Autor:</t>
        </r>
        <r>
          <rPr>
            <sz val="9"/>
            <color indexed="81"/>
            <rFont val="Tahoma"/>
            <family val="2"/>
          </rPr>
          <t xml:space="preserve">
No alterar las formulas
Estas casillas no se llenen
</t>
        </r>
      </text>
    </comment>
  </commentList>
</comments>
</file>

<file path=xl/comments13.xml><?xml version="1.0" encoding="utf-8"?>
<comments xmlns="http://schemas.openxmlformats.org/spreadsheetml/2006/main">
  <authors>
    <author>Autor</author>
  </authors>
  <commentList>
    <comment ref="B11" authorId="0">
      <text>
        <r>
          <rPr>
            <b/>
            <sz val="9"/>
            <color indexed="81"/>
            <rFont val="Tahoma"/>
            <family val="2"/>
          </rPr>
          <t>Autor:</t>
        </r>
        <r>
          <rPr>
            <sz val="9"/>
            <color indexed="81"/>
            <rFont val="Tahoma"/>
            <family val="2"/>
          </rPr>
          <t xml:space="preserve">
Describir que se va a contratar o comprar</t>
        </r>
      </text>
    </comment>
    <comment ref="C11" authorId="0">
      <text>
        <r>
          <rPr>
            <b/>
            <sz val="9"/>
            <color indexed="81"/>
            <rFont val="Tahoma"/>
            <family val="2"/>
          </rPr>
          <t>Autor:</t>
        </r>
        <r>
          <rPr>
            <sz val="9"/>
            <color indexed="81"/>
            <rFont val="Tahoma"/>
            <family val="2"/>
          </rPr>
          <t xml:space="preserve">
LPI: Licitación Pública Internacional
LPN: Licitación Pública Nacional
LP: Licitación Privada
3C. Tres cotizaciones
2C: Dos cotizaciones
CD: Compra Directa
CC: Compra por Catálogo Electrónico
</t>
        </r>
      </text>
    </comment>
    <comment ref="F11" authorId="0">
      <text>
        <r>
          <rPr>
            <b/>
            <sz val="9"/>
            <color indexed="81"/>
            <rFont val="Tahoma"/>
            <family val="2"/>
          </rPr>
          <t>Autor:</t>
        </r>
        <r>
          <rPr>
            <sz val="9"/>
            <color indexed="81"/>
            <rFont val="Tahoma"/>
            <family val="2"/>
          </rPr>
          <t xml:space="preserve">
Numero asignado al proceso de compra o contratación</t>
        </r>
      </text>
    </comment>
    <comment ref="B33" authorId="0">
      <text>
        <r>
          <rPr>
            <b/>
            <sz val="9"/>
            <color indexed="81"/>
            <rFont val="Tahoma"/>
            <family val="2"/>
          </rPr>
          <t>Autor:</t>
        </r>
        <r>
          <rPr>
            <sz val="9"/>
            <color indexed="81"/>
            <rFont val="Tahoma"/>
            <family val="2"/>
          </rPr>
          <t xml:space="preserve">
Este valor era de L. 500,000.00 y se movio al objeto 24600
</t>
        </r>
      </text>
    </comment>
    <comment ref="AB110" authorId="0">
      <text>
        <r>
          <rPr>
            <b/>
            <sz val="9"/>
            <color indexed="81"/>
            <rFont val="Tahoma"/>
            <family val="2"/>
          </rPr>
          <t>Autor:</t>
        </r>
        <r>
          <rPr>
            <sz val="9"/>
            <color indexed="81"/>
            <rFont val="Tahoma"/>
            <family val="2"/>
          </rPr>
          <t xml:space="preserve">
No alterar las formulas
Estas casillas no se llenen
</t>
        </r>
      </text>
    </comment>
  </commentList>
</comments>
</file>

<file path=xl/comments14.xml><?xml version="1.0" encoding="utf-8"?>
<comments xmlns="http://schemas.openxmlformats.org/spreadsheetml/2006/main">
  <authors>
    <author>Autor</author>
  </authors>
  <commentList>
    <comment ref="B10" authorId="0">
      <text>
        <r>
          <rPr>
            <b/>
            <sz val="9"/>
            <color indexed="81"/>
            <rFont val="Tahoma"/>
            <family val="2"/>
          </rPr>
          <t>Autor:</t>
        </r>
        <r>
          <rPr>
            <sz val="9"/>
            <color indexed="81"/>
            <rFont val="Tahoma"/>
            <family val="2"/>
          </rPr>
          <t xml:space="preserve">
Describir que se va a contratar o comprar</t>
        </r>
      </text>
    </comment>
    <comment ref="C10" authorId="0">
      <text>
        <r>
          <rPr>
            <b/>
            <sz val="9"/>
            <color indexed="81"/>
            <rFont val="Tahoma"/>
            <family val="2"/>
          </rPr>
          <t>Autor:</t>
        </r>
        <r>
          <rPr>
            <sz val="9"/>
            <color indexed="81"/>
            <rFont val="Tahoma"/>
            <family val="2"/>
          </rPr>
          <t xml:space="preserve">
LPI: Licitación Pública Internacional
LPN: Licitación Pública Nacional
LP: Licitación Privada
3C. Tres cotizaciones
2C: Dos cotizaciones
CD: Compra Directa
CC: Compra por Catálogo Electrónico
</t>
        </r>
      </text>
    </comment>
    <comment ref="F10" authorId="0">
      <text>
        <r>
          <rPr>
            <b/>
            <sz val="9"/>
            <color indexed="81"/>
            <rFont val="Tahoma"/>
            <family val="2"/>
          </rPr>
          <t>Autor:</t>
        </r>
        <r>
          <rPr>
            <sz val="9"/>
            <color indexed="81"/>
            <rFont val="Tahoma"/>
            <family val="2"/>
          </rPr>
          <t xml:space="preserve">
Numero asignado al proceso de compra o contratación</t>
        </r>
      </text>
    </comment>
    <comment ref="AB46" authorId="0">
      <text>
        <r>
          <rPr>
            <b/>
            <sz val="9"/>
            <color indexed="81"/>
            <rFont val="Tahoma"/>
            <family val="2"/>
          </rPr>
          <t>Autor:</t>
        </r>
        <r>
          <rPr>
            <sz val="9"/>
            <color indexed="81"/>
            <rFont val="Tahoma"/>
            <family val="2"/>
          </rPr>
          <t xml:space="preserve">
No alterar las formulas
Estas casillas no se llenen
</t>
        </r>
      </text>
    </comment>
  </commentList>
</comments>
</file>

<file path=xl/comments2.xml><?xml version="1.0" encoding="utf-8"?>
<comments xmlns="http://schemas.openxmlformats.org/spreadsheetml/2006/main">
  <authors>
    <author>Autor</author>
  </authors>
  <commentList>
    <comment ref="B10" authorId="0">
      <text>
        <r>
          <rPr>
            <b/>
            <sz val="9"/>
            <color indexed="81"/>
            <rFont val="Tahoma"/>
            <family val="2"/>
          </rPr>
          <t>Autor:</t>
        </r>
        <r>
          <rPr>
            <sz val="9"/>
            <color indexed="81"/>
            <rFont val="Tahoma"/>
            <family val="2"/>
          </rPr>
          <t xml:space="preserve">
Describir que se va a contratar o comprar</t>
        </r>
      </text>
    </comment>
    <comment ref="C10" authorId="0">
      <text>
        <r>
          <rPr>
            <b/>
            <sz val="9"/>
            <color indexed="81"/>
            <rFont val="Tahoma"/>
            <family val="2"/>
          </rPr>
          <t>Autor:</t>
        </r>
        <r>
          <rPr>
            <sz val="9"/>
            <color indexed="81"/>
            <rFont val="Tahoma"/>
            <family val="2"/>
          </rPr>
          <t xml:space="preserve">
LPI: Licitación Pública Internacional
LPN: Licitación Pública Nacional
LP: Licitación Privada
3C. Tres cotizaciones
2C: Dos cotizaciones
CD: Compra Directa
CC: Compra por Catálogo Electrónico
</t>
        </r>
      </text>
    </comment>
    <comment ref="F10" authorId="0">
      <text>
        <r>
          <rPr>
            <b/>
            <sz val="9"/>
            <color indexed="81"/>
            <rFont val="Tahoma"/>
            <family val="2"/>
          </rPr>
          <t>Autor:</t>
        </r>
        <r>
          <rPr>
            <sz val="9"/>
            <color indexed="81"/>
            <rFont val="Tahoma"/>
            <family val="2"/>
          </rPr>
          <t xml:space="preserve">
Numero asignado al proceso de compra o contratación</t>
        </r>
      </text>
    </comment>
    <comment ref="AB164" authorId="0">
      <text>
        <r>
          <rPr>
            <b/>
            <sz val="9"/>
            <color indexed="81"/>
            <rFont val="Tahoma"/>
            <family val="2"/>
          </rPr>
          <t>Autor:</t>
        </r>
        <r>
          <rPr>
            <sz val="9"/>
            <color indexed="81"/>
            <rFont val="Tahoma"/>
            <family val="2"/>
          </rPr>
          <t xml:space="preserve">
No alterar las formulas
Estas casillas no se llenen
</t>
        </r>
      </text>
    </comment>
  </commentList>
</comments>
</file>

<file path=xl/comments3.xml><?xml version="1.0" encoding="utf-8"?>
<comments xmlns="http://schemas.openxmlformats.org/spreadsheetml/2006/main">
  <authors>
    <author>Autor</author>
  </authors>
  <commentList>
    <comment ref="B10" authorId="0">
      <text>
        <r>
          <rPr>
            <b/>
            <sz val="9"/>
            <color indexed="81"/>
            <rFont val="Tahoma"/>
            <family val="2"/>
          </rPr>
          <t>Autor:</t>
        </r>
        <r>
          <rPr>
            <sz val="9"/>
            <color indexed="81"/>
            <rFont val="Tahoma"/>
            <family val="2"/>
          </rPr>
          <t xml:space="preserve">
Describir que se va a contratar o comprar</t>
        </r>
      </text>
    </comment>
    <comment ref="C10" authorId="0">
      <text>
        <r>
          <rPr>
            <b/>
            <sz val="9"/>
            <color indexed="81"/>
            <rFont val="Tahoma"/>
            <family val="2"/>
          </rPr>
          <t>Autor:</t>
        </r>
        <r>
          <rPr>
            <sz val="9"/>
            <color indexed="81"/>
            <rFont val="Tahoma"/>
            <family val="2"/>
          </rPr>
          <t xml:space="preserve">
LPI: Licitación Pública Internacional
LPN: Licitación Pública Nacional
LP: Licitación Privada
3C. Tres cotizaciones
2C: Dos cotizaciones
CD: Compra Directa
CC: Compra por Catálogo Electrónico
</t>
        </r>
      </text>
    </comment>
    <comment ref="F10" authorId="0">
      <text>
        <r>
          <rPr>
            <b/>
            <sz val="9"/>
            <color indexed="81"/>
            <rFont val="Tahoma"/>
            <family val="2"/>
          </rPr>
          <t>Autor:</t>
        </r>
        <r>
          <rPr>
            <sz val="9"/>
            <color indexed="81"/>
            <rFont val="Tahoma"/>
            <family val="2"/>
          </rPr>
          <t xml:space="preserve">
Numero asignado al proceso de compra o contratación</t>
        </r>
      </text>
    </comment>
    <comment ref="AB103" authorId="0">
      <text>
        <r>
          <rPr>
            <b/>
            <sz val="9"/>
            <color indexed="81"/>
            <rFont val="Tahoma"/>
            <family val="2"/>
          </rPr>
          <t>Autor:</t>
        </r>
        <r>
          <rPr>
            <sz val="9"/>
            <color indexed="81"/>
            <rFont val="Tahoma"/>
            <family val="2"/>
          </rPr>
          <t xml:space="preserve">
No alterar las formulas
Estas casillas no se llenen
</t>
        </r>
      </text>
    </comment>
  </commentList>
</comments>
</file>

<file path=xl/comments4.xml><?xml version="1.0" encoding="utf-8"?>
<comments xmlns="http://schemas.openxmlformats.org/spreadsheetml/2006/main">
  <authors>
    <author>Autor</author>
  </authors>
  <commentList>
    <comment ref="B15" authorId="0">
      <text>
        <r>
          <rPr>
            <b/>
            <sz val="9"/>
            <color indexed="81"/>
            <rFont val="Tahoma"/>
            <family val="2"/>
          </rPr>
          <t>Autor:</t>
        </r>
        <r>
          <rPr>
            <sz val="9"/>
            <color indexed="81"/>
            <rFont val="Tahoma"/>
            <family val="2"/>
          </rPr>
          <t xml:space="preserve">
30 Paquetes de Galletas Oreo, 30 Paquetes de galletas Surtidas, 30 Libras de Café,  15 Bolsas de Hielo, 100 Libras de Azucar, 24 Botes de Cremora, 50 Refrescos de 3 litros</t>
        </r>
      </text>
    </comment>
    <comment ref="B24" authorId="0">
      <text>
        <r>
          <rPr>
            <b/>
            <sz val="9"/>
            <color indexed="81"/>
            <rFont val="Tahoma"/>
            <family val="2"/>
          </rPr>
          <t>Autor:</t>
        </r>
        <r>
          <rPr>
            <sz val="9"/>
            <color indexed="81"/>
            <rFont val="Tahoma"/>
            <family val="2"/>
          </rPr>
          <t xml:space="preserve">
300 Vasos Deshechables,  100 Rollos de Papel Toalla,100 Servilletas, 100 Cucharas Deshechables, 50 Archivadores Tamaño carta y 50 Archivadores Tamaño Oficio</t>
        </r>
      </text>
    </comment>
    <comment ref="B37" authorId="0">
      <text>
        <r>
          <rPr>
            <b/>
            <sz val="9"/>
            <color indexed="81"/>
            <rFont val="Tahoma"/>
            <family val="2"/>
          </rPr>
          <t>Autor:</t>
        </r>
        <r>
          <rPr>
            <sz val="9"/>
            <color indexed="81"/>
            <rFont val="Tahoma"/>
            <family val="2"/>
          </rPr>
          <t xml:space="preserve">
50 marcador Fluorescente, 60 Pegamento en barra, 250 Cajitas de Clip No. 1, 20 Tijeras, 50 Cajas de Filminas T/C, 50 Cintas para Sellar Cajas, 500 lapices tinta Negro, 25 Marcadores color Negro y 2000 Folder Tamaño Carta, 50 Sacagrapas, 100 Cajas de Fastener N.o. 8, 50 Botecitos de Corrector Blanco, 100 Cajas de Clip No. 2, 100 Libretas Rayadas T/C, 750 Lapices Grafito, 36 Lapices Rojo/Azul, 100 Rollos de Tape Transparente,  20 Perforadoras Grandes, 6 Engrapadoras tipo Industrial, 24 Borradores de Pizarra para formica, 20 Cajas de Papel Carbon Tamaño Carta</t>
        </r>
      </text>
    </comment>
    <comment ref="B60" authorId="0">
      <text>
        <r>
          <rPr>
            <b/>
            <sz val="9"/>
            <color indexed="81"/>
            <rFont val="Tahoma"/>
            <family val="2"/>
          </rPr>
          <t>Autor:</t>
        </r>
        <r>
          <rPr>
            <sz val="9"/>
            <color indexed="81"/>
            <rFont val="Tahoma"/>
            <family val="2"/>
          </rPr>
          <t xml:space="preserve">
4 Kit de Mantenimiento HP4250 DTN , 500 Cajas Dobles de CD y 500 CD-DVD</t>
        </r>
      </text>
    </comment>
    <comment ref="B72" authorId="0">
      <text>
        <r>
          <rPr>
            <b/>
            <sz val="9"/>
            <color indexed="81"/>
            <rFont val="Tahoma"/>
            <family val="2"/>
          </rPr>
          <t>Autor:</t>
        </r>
        <r>
          <rPr>
            <sz val="9"/>
            <color indexed="81"/>
            <rFont val="Tahoma"/>
            <family val="2"/>
          </rPr>
          <t xml:space="preserve">
10 Paquetes de Galletas Oreo Dorado, 20 Paquetes de galletas Surtidas, 30 Bolsas de Café de 1 libra, 30 Bolsas de Hielo y 50 Refrescos de 3 litros</t>
        </r>
      </text>
    </comment>
    <comment ref="B78" authorId="0">
      <text>
        <r>
          <rPr>
            <b/>
            <sz val="9"/>
            <color indexed="81"/>
            <rFont val="Tahoma"/>
            <family val="2"/>
          </rPr>
          <t>Autor:</t>
        </r>
        <r>
          <rPr>
            <sz val="9"/>
            <color indexed="81"/>
            <rFont val="Tahoma"/>
            <family val="2"/>
          </rPr>
          <t xml:space="preserve">
36 Cintas para Impresora, 25 Engrapadora y 1500 Folder Tamaño Oficio, 100 Rollos de Tape Transparente, 28 Perforadoras Grandes, 6 Engrapadoras Tipo Industrial, 28 Cajas de Papel Carbon Tamaño Carta, 100 Libretas Rayadas, 100 Rollos de Cinta para sellar cajas, 100 Libretas de Espiral de Taquigrafia, 25 Viñetas Adhesivas para CD</t>
        </r>
      </text>
    </comment>
    <comment ref="B90" authorId="0">
      <text>
        <r>
          <rPr>
            <b/>
            <sz val="9"/>
            <color indexed="81"/>
            <rFont val="Tahoma"/>
            <family val="2"/>
          </rPr>
          <t>Autor:</t>
        </r>
        <r>
          <rPr>
            <sz val="9"/>
            <color indexed="81"/>
            <rFont val="Tahoma"/>
            <family val="2"/>
          </rPr>
          <t xml:space="preserve">
3 Kit de MantenimientoHP-4250 DTN y 4 Quemadores de DVD</t>
        </r>
      </text>
    </comment>
    <comment ref="B94" authorId="0">
      <text>
        <r>
          <rPr>
            <b/>
            <sz val="9"/>
            <color indexed="81"/>
            <rFont val="Tahoma"/>
            <family val="2"/>
          </rPr>
          <t>Autor:</t>
        </r>
        <r>
          <rPr>
            <sz val="9"/>
            <color indexed="81"/>
            <rFont val="Tahoma"/>
            <family val="2"/>
          </rPr>
          <t xml:space="preserve">
300 Vasos Deshechables, 100 rollos de Papel Toalla, 100 Servilletas, 100 Cucharitas Deshechables, 50 Rollos Papel Higienico, 50 Rollos  Papel Secador de Manos, 100 Archivadores Tamaño Carta, 100 Archivadores Tamaño Oficio, 500 Cartunina Satinada, 200 Cartulina Blanca Kimberly, 200 Pliegos cartulina Crema Kimberly, 200 Pliegos de Cartulina Amarilla y 200 Playos Deshechables</t>
        </r>
      </text>
    </comment>
    <comment ref="B113" authorId="0">
      <text>
        <r>
          <rPr>
            <b/>
            <sz val="9"/>
            <color indexed="81"/>
            <rFont val="Tahoma"/>
            <family val="2"/>
          </rPr>
          <t>Autor:</t>
        </r>
        <r>
          <rPr>
            <sz val="9"/>
            <color indexed="81"/>
            <rFont val="Tahoma"/>
            <family val="2"/>
          </rPr>
          <t xml:space="preserve">
20 Paquetes de galletas Surtidas, 30 Bolsas de Café, 15 Bolsas de Hielo, 100 Libras de Azucar,  50 refrescos de 3 litros</t>
        </r>
      </text>
    </comment>
    <comment ref="B119" authorId="0">
      <text>
        <r>
          <rPr>
            <b/>
            <sz val="9"/>
            <color indexed="81"/>
            <rFont val="Tahoma"/>
            <family val="2"/>
          </rPr>
          <t>Autor:</t>
        </r>
        <r>
          <rPr>
            <sz val="9"/>
            <color indexed="81"/>
            <rFont val="Tahoma"/>
            <family val="2"/>
          </rPr>
          <t xml:space="preserve">
150 Marcador Fluorescente, 140 Pegamento en Barra, 36 Cinta para Impresora, 250 Clip No. 1, 16 Tijeras, 100 Cajas de Filminas T/C, 50 Cintas para sellar Cajas, 500 Lapices Tinta Negro, 25 Marcador Negros, 25 Engrapadora tipo Ejecutiva, 2000 Folder Tamaño Carta y 2000 Folder Tamaño Oficio, 50 Sacagrapas, 50 fasteners No. 8, 50 Botes de Corrector Blanco, 150 Cajas de Clip No. 2, 150 Libretas Rayada T/C, 100 Rollos de Cinta para Sellar Cajas, 150 Rollos de Masking Tape, 100 Libretas de Espiral y 25 Cajas de Viñetas Adhesivas para CD</t>
        </r>
      </text>
    </comment>
    <comment ref="B141" authorId="0">
      <text>
        <r>
          <rPr>
            <b/>
            <sz val="9"/>
            <color indexed="81"/>
            <rFont val="Tahoma"/>
            <family val="2"/>
          </rPr>
          <t>Autor:</t>
        </r>
        <r>
          <rPr>
            <sz val="9"/>
            <color indexed="81"/>
            <rFont val="Tahoma"/>
            <family val="2"/>
          </rPr>
          <t xml:space="preserve">
5 Kit de Mantenimiento HP-4250 DTN, 500 Cajas de CD Caja doble y 3 Kit de Mantenimiento HP-4650 DTN</t>
        </r>
      </text>
    </comment>
    <comment ref="B145" authorId="0">
      <text>
        <r>
          <rPr>
            <b/>
            <sz val="9"/>
            <color indexed="81"/>
            <rFont val="Tahoma"/>
            <family val="2"/>
          </rPr>
          <t>Autor:</t>
        </r>
        <r>
          <rPr>
            <sz val="9"/>
            <color indexed="81"/>
            <rFont val="Tahoma"/>
            <family val="2"/>
          </rPr>
          <t xml:space="preserve">
200 Cajas de Carton,  50 Rollos de Papel Higienico, 50 Rollos de Papel para secar manos, 200 Platos deshechables y 100 Pliegos de Cartulina Amarilla</t>
        </r>
      </text>
    </comment>
    <comment ref="B152" authorId="0">
      <text>
        <r>
          <rPr>
            <b/>
            <sz val="9"/>
            <color indexed="81"/>
            <rFont val="Tahoma"/>
            <family val="2"/>
          </rPr>
          <t>Autor:</t>
        </r>
        <r>
          <rPr>
            <sz val="9"/>
            <color indexed="81"/>
            <rFont val="Tahoma"/>
            <family val="2"/>
          </rPr>
          <t xml:space="preserve">
15 Mause inhalambrico</t>
        </r>
      </text>
    </comment>
    <comment ref="B155" authorId="0">
      <text>
        <r>
          <rPr>
            <b/>
            <sz val="9"/>
            <color indexed="81"/>
            <rFont val="Tahoma"/>
            <family val="2"/>
          </rPr>
          <t>Autor:</t>
        </r>
        <r>
          <rPr>
            <sz val="9"/>
            <color indexed="81"/>
            <rFont val="Tahoma"/>
            <family val="2"/>
          </rPr>
          <t xml:space="preserve">
20 Paquetes de Galletas Surtidas, 20 Bolsas de Hielo y 50 Refrescos de 3 Litros</t>
        </r>
      </text>
    </comment>
    <comment ref="AB168" authorId="0">
      <text>
        <r>
          <rPr>
            <b/>
            <sz val="9"/>
            <color indexed="81"/>
            <rFont val="Tahoma"/>
            <family val="2"/>
          </rPr>
          <t>Autor:</t>
        </r>
        <r>
          <rPr>
            <sz val="9"/>
            <color indexed="81"/>
            <rFont val="Tahoma"/>
            <family val="2"/>
          </rPr>
          <t xml:space="preserve">
No alterar las formulas
Estas casillas no se llenen
</t>
        </r>
      </text>
    </comment>
  </commentList>
</comments>
</file>

<file path=xl/comments5.xml><?xml version="1.0" encoding="utf-8"?>
<comments xmlns="http://schemas.openxmlformats.org/spreadsheetml/2006/main">
  <authors>
    <author>Autor</author>
  </authors>
  <commentList>
    <comment ref="B10" authorId="0">
      <text>
        <r>
          <rPr>
            <b/>
            <sz val="9"/>
            <color indexed="81"/>
            <rFont val="Tahoma"/>
            <family val="2"/>
          </rPr>
          <t>Autor:</t>
        </r>
        <r>
          <rPr>
            <sz val="9"/>
            <color indexed="81"/>
            <rFont val="Tahoma"/>
            <family val="2"/>
          </rPr>
          <t xml:space="preserve">
Describir que se va a contratar o comprar</t>
        </r>
      </text>
    </comment>
    <comment ref="C10" authorId="0">
      <text>
        <r>
          <rPr>
            <b/>
            <sz val="9"/>
            <color indexed="81"/>
            <rFont val="Tahoma"/>
            <family val="2"/>
          </rPr>
          <t>Autor:</t>
        </r>
        <r>
          <rPr>
            <sz val="9"/>
            <color indexed="81"/>
            <rFont val="Tahoma"/>
            <family val="2"/>
          </rPr>
          <t xml:space="preserve">
LPI: Licitación Pública Internacional
LPN: Licitación Pública Nacional
LP: Licitación Privada
3C. Tres cotizaciones
2C: Dos cotizaciones
CD: Compra Directa
CC: Compra por Catálogo Electrónico
</t>
        </r>
      </text>
    </comment>
    <comment ref="F10" authorId="0">
      <text>
        <r>
          <rPr>
            <b/>
            <sz val="9"/>
            <color indexed="81"/>
            <rFont val="Tahoma"/>
            <family val="2"/>
          </rPr>
          <t>Autor:</t>
        </r>
        <r>
          <rPr>
            <sz val="9"/>
            <color indexed="81"/>
            <rFont val="Tahoma"/>
            <family val="2"/>
          </rPr>
          <t xml:space="preserve">
Numero asignado al proceso de compra o contratación</t>
        </r>
      </text>
    </comment>
    <comment ref="AB134" authorId="0">
      <text>
        <r>
          <rPr>
            <b/>
            <sz val="9"/>
            <color indexed="81"/>
            <rFont val="Tahoma"/>
            <family val="2"/>
          </rPr>
          <t>Autor:</t>
        </r>
        <r>
          <rPr>
            <sz val="9"/>
            <color indexed="81"/>
            <rFont val="Tahoma"/>
            <family val="2"/>
          </rPr>
          <t xml:space="preserve">
No alterar las formulas
Estas casillas no se llenen
</t>
        </r>
      </text>
    </comment>
  </commentList>
</comments>
</file>

<file path=xl/comments6.xml><?xml version="1.0" encoding="utf-8"?>
<comments xmlns="http://schemas.openxmlformats.org/spreadsheetml/2006/main">
  <authors>
    <author>Autor</author>
  </authors>
  <commentList>
    <comment ref="B11" authorId="0">
      <text>
        <r>
          <rPr>
            <b/>
            <sz val="9"/>
            <color indexed="81"/>
            <rFont val="Tahoma"/>
            <family val="2"/>
          </rPr>
          <t>Autor:</t>
        </r>
        <r>
          <rPr>
            <sz val="9"/>
            <color indexed="81"/>
            <rFont val="Tahoma"/>
            <family val="2"/>
          </rPr>
          <t xml:space="preserve">
Describir que se va a contratar o comprar</t>
        </r>
      </text>
    </comment>
    <comment ref="C11" authorId="0">
      <text>
        <r>
          <rPr>
            <b/>
            <sz val="9"/>
            <color indexed="81"/>
            <rFont val="Tahoma"/>
            <family val="2"/>
          </rPr>
          <t>Autor:</t>
        </r>
        <r>
          <rPr>
            <sz val="9"/>
            <color indexed="81"/>
            <rFont val="Tahoma"/>
            <family val="2"/>
          </rPr>
          <t xml:space="preserve">
LPI: Licitación Pública Internacional
LPN: Licitación Pública Nacional
LP: Licitación Privada
3C. Tres cotizaciones
2C: Dos cotizaciones
CD: Compra Directa
CC: Compra por Catálogo Electrónico
</t>
        </r>
      </text>
    </comment>
    <comment ref="F11" authorId="0">
      <text>
        <r>
          <rPr>
            <b/>
            <sz val="9"/>
            <color indexed="81"/>
            <rFont val="Tahoma"/>
            <family val="2"/>
          </rPr>
          <t>Autor:</t>
        </r>
        <r>
          <rPr>
            <sz val="9"/>
            <color indexed="81"/>
            <rFont val="Tahoma"/>
            <family val="2"/>
          </rPr>
          <t xml:space="preserve">
Numero asignado al proceso de compra o contratación</t>
        </r>
      </text>
    </comment>
    <comment ref="X16" authorId="0">
      <text>
        <r>
          <rPr>
            <b/>
            <sz val="9"/>
            <color indexed="81"/>
            <rFont val="Tahoma"/>
            <family val="2"/>
          </rPr>
          <t>Autor:</t>
        </r>
        <r>
          <rPr>
            <sz val="9"/>
            <color indexed="81"/>
            <rFont val="Tahoma"/>
            <family val="2"/>
          </rPr>
          <t xml:space="preserve">
La realización de las compras sera de forma trimestral. Ver detalle en pagina PACC Detallo</t>
        </r>
      </text>
    </comment>
    <comment ref="X28" authorId="0">
      <text>
        <r>
          <rPr>
            <b/>
            <sz val="9"/>
            <color indexed="81"/>
            <rFont val="Tahoma"/>
            <family val="2"/>
          </rPr>
          <t>Autor:</t>
        </r>
        <r>
          <rPr>
            <sz val="9"/>
            <color indexed="81"/>
            <rFont val="Tahoma"/>
            <family val="2"/>
          </rPr>
          <t xml:space="preserve">
se necesita para la operatividad de la Unidad  la cantidad de 15 resmas t/c, 10 t/o y 8 t/l por trimestre.</t>
        </r>
      </text>
    </comment>
  </commentList>
</comments>
</file>

<file path=xl/comments7.xml><?xml version="1.0" encoding="utf-8"?>
<comments xmlns="http://schemas.openxmlformats.org/spreadsheetml/2006/main">
  <authors>
    <author>Autor</author>
  </authors>
  <commentList>
    <comment ref="B11" authorId="0">
      <text>
        <r>
          <rPr>
            <b/>
            <sz val="9"/>
            <color indexed="81"/>
            <rFont val="Tahoma"/>
            <family val="2"/>
          </rPr>
          <t>Autor:</t>
        </r>
        <r>
          <rPr>
            <sz val="9"/>
            <color indexed="81"/>
            <rFont val="Tahoma"/>
            <family val="2"/>
          </rPr>
          <t xml:space="preserve">
Describir que se va a contratar o comprar</t>
        </r>
      </text>
    </comment>
    <comment ref="C11" authorId="0">
      <text>
        <r>
          <rPr>
            <b/>
            <sz val="9"/>
            <color indexed="81"/>
            <rFont val="Tahoma"/>
            <family val="2"/>
          </rPr>
          <t>Autor:</t>
        </r>
        <r>
          <rPr>
            <sz val="9"/>
            <color indexed="81"/>
            <rFont val="Tahoma"/>
            <family val="2"/>
          </rPr>
          <t xml:space="preserve">
LPI: Licitación Pública Internacional
LPN: Licitación Pública Nacional
LP: Licitación Privada
3C. Tres cotizaciones
2C: Dos cotizaciones
CD: Compra Directa
CC: Compra por Catálogo Electrónico
</t>
        </r>
      </text>
    </comment>
    <comment ref="D11" authorId="0">
      <text>
        <r>
          <rPr>
            <b/>
            <sz val="9"/>
            <color indexed="81"/>
            <rFont val="Tahoma"/>
            <family val="2"/>
          </rPr>
          <t>Autor:</t>
        </r>
        <r>
          <rPr>
            <sz val="9"/>
            <color indexed="81"/>
            <rFont val="Tahoma"/>
            <family val="2"/>
          </rPr>
          <t xml:space="preserve">
Numero que relaciona la compra conuna o varias actividades del POA</t>
        </r>
      </text>
    </comment>
    <comment ref="F11" authorId="0">
      <text>
        <r>
          <rPr>
            <b/>
            <sz val="9"/>
            <color indexed="81"/>
            <rFont val="Tahoma"/>
            <family val="2"/>
          </rPr>
          <t>Autor:</t>
        </r>
        <r>
          <rPr>
            <sz val="9"/>
            <color indexed="81"/>
            <rFont val="Tahoma"/>
            <family val="2"/>
          </rPr>
          <t xml:space="preserve">
Numero asignado al proceso de compra o contratación</t>
        </r>
      </text>
    </comment>
    <comment ref="AB147" authorId="0">
      <text>
        <r>
          <rPr>
            <b/>
            <sz val="9"/>
            <color indexed="81"/>
            <rFont val="Tahoma"/>
            <family val="2"/>
          </rPr>
          <t>Autor:</t>
        </r>
        <r>
          <rPr>
            <sz val="9"/>
            <color indexed="81"/>
            <rFont val="Tahoma"/>
            <family val="2"/>
          </rPr>
          <t xml:space="preserve">
No alterar las formulas
Estas casillas no se llenen
</t>
        </r>
      </text>
    </comment>
  </commentList>
</comments>
</file>

<file path=xl/comments8.xml><?xml version="1.0" encoding="utf-8"?>
<comments xmlns="http://schemas.openxmlformats.org/spreadsheetml/2006/main">
  <authors>
    <author>Autor</author>
  </authors>
  <commentList>
    <comment ref="B9" authorId="0">
      <text>
        <r>
          <rPr>
            <b/>
            <sz val="9"/>
            <color indexed="81"/>
            <rFont val="Tahoma"/>
            <family val="2"/>
          </rPr>
          <t>Autor:</t>
        </r>
        <r>
          <rPr>
            <sz val="9"/>
            <color indexed="81"/>
            <rFont val="Tahoma"/>
            <family val="2"/>
          </rPr>
          <t xml:space="preserve">
Describir que se va a contratar o comprar</t>
        </r>
      </text>
    </comment>
    <comment ref="C9" authorId="0">
      <text>
        <r>
          <rPr>
            <b/>
            <sz val="9"/>
            <color indexed="81"/>
            <rFont val="Tahoma"/>
            <family val="2"/>
          </rPr>
          <t>Autor:</t>
        </r>
        <r>
          <rPr>
            <sz val="9"/>
            <color indexed="81"/>
            <rFont val="Tahoma"/>
            <family val="2"/>
          </rPr>
          <t xml:space="preserve">
LPI: Licitación Pública Internacional
LPN: Licitación Pública Nacional
LP: Licitación Privada
3C. Tres cotizaciones
2C: Dos cotizaciones
CD: Compra Directa
CC: Compra por Catálogo Electrónico
</t>
        </r>
      </text>
    </comment>
    <comment ref="F9" authorId="0">
      <text>
        <r>
          <rPr>
            <b/>
            <sz val="9"/>
            <color indexed="81"/>
            <rFont val="Tahoma"/>
            <family val="2"/>
          </rPr>
          <t>Autor:</t>
        </r>
        <r>
          <rPr>
            <sz val="9"/>
            <color indexed="81"/>
            <rFont val="Tahoma"/>
            <family val="2"/>
          </rPr>
          <t xml:space="preserve">
Numero asignado al proceso de compra o contratación</t>
        </r>
      </text>
    </comment>
    <comment ref="AB142" authorId="0">
      <text>
        <r>
          <rPr>
            <b/>
            <sz val="9"/>
            <color indexed="81"/>
            <rFont val="Tahoma"/>
            <family val="2"/>
          </rPr>
          <t>Autor:</t>
        </r>
        <r>
          <rPr>
            <sz val="9"/>
            <color indexed="81"/>
            <rFont val="Tahoma"/>
            <family val="2"/>
          </rPr>
          <t xml:space="preserve">
No alterar las formulas
Estas casillas no se llenen
</t>
        </r>
      </text>
    </comment>
  </commentList>
</comments>
</file>

<file path=xl/comments9.xml><?xml version="1.0" encoding="utf-8"?>
<comments xmlns="http://schemas.openxmlformats.org/spreadsheetml/2006/main">
  <authors>
    <author>Autor</author>
  </authors>
  <commentList>
    <comment ref="B10" authorId="0">
      <text>
        <r>
          <rPr>
            <b/>
            <sz val="9"/>
            <color indexed="81"/>
            <rFont val="Tahoma"/>
            <family val="2"/>
          </rPr>
          <t>Autor:</t>
        </r>
        <r>
          <rPr>
            <sz val="9"/>
            <color indexed="81"/>
            <rFont val="Tahoma"/>
            <family val="2"/>
          </rPr>
          <t xml:space="preserve">
Describir que se va a contratar o comprar</t>
        </r>
      </text>
    </comment>
    <comment ref="C10" authorId="0">
      <text>
        <r>
          <rPr>
            <b/>
            <sz val="9"/>
            <color indexed="81"/>
            <rFont val="Tahoma"/>
            <family val="2"/>
          </rPr>
          <t>Autor:</t>
        </r>
        <r>
          <rPr>
            <sz val="9"/>
            <color indexed="81"/>
            <rFont val="Tahoma"/>
            <family val="2"/>
          </rPr>
          <t xml:space="preserve">
LPI: Licitación Pública Internacional
LPN: Licitación Pública Nacional
LP: Licitación Privada
3C. Tres cotizaciones
2C: Dos cotizaciones
CD: Compra Directa
CC: Compra por Catálogo Electrónico
</t>
        </r>
      </text>
    </comment>
    <comment ref="F10" authorId="0">
      <text>
        <r>
          <rPr>
            <b/>
            <sz val="9"/>
            <color indexed="81"/>
            <rFont val="Tahoma"/>
            <family val="2"/>
          </rPr>
          <t>Autor:</t>
        </r>
        <r>
          <rPr>
            <sz val="9"/>
            <color indexed="81"/>
            <rFont val="Tahoma"/>
            <family val="2"/>
          </rPr>
          <t xml:space="preserve">
Numero asignado al proceso de compra o contratación</t>
        </r>
      </text>
    </comment>
    <comment ref="AA52" authorId="0">
      <text>
        <r>
          <rPr>
            <b/>
            <sz val="9"/>
            <color indexed="81"/>
            <rFont val="Tahoma"/>
            <family val="2"/>
          </rPr>
          <t>Autor:</t>
        </r>
        <r>
          <rPr>
            <sz val="9"/>
            <color indexed="81"/>
            <rFont val="Tahoma"/>
            <family val="2"/>
          </rPr>
          <t xml:space="preserve">
se traslada al ob.j. 42100, 35,000.00</t>
        </r>
      </text>
    </comment>
    <comment ref="AA72" authorId="0">
      <text>
        <r>
          <rPr>
            <b/>
            <sz val="9"/>
            <color indexed="81"/>
            <rFont val="Tahoma"/>
            <family val="2"/>
          </rPr>
          <t>Autor:</t>
        </r>
        <r>
          <rPr>
            <sz val="9"/>
            <color indexed="81"/>
            <rFont val="Tahoma"/>
            <family val="2"/>
          </rPr>
          <t xml:space="preserve">
El valor de Lps.2,000.00 se traslada al obj. 39200</t>
        </r>
      </text>
    </comment>
    <comment ref="AB214" authorId="0">
      <text>
        <r>
          <rPr>
            <b/>
            <sz val="9"/>
            <color indexed="81"/>
            <rFont val="Tahoma"/>
            <family val="2"/>
          </rPr>
          <t>Autor:</t>
        </r>
        <r>
          <rPr>
            <sz val="9"/>
            <color indexed="81"/>
            <rFont val="Tahoma"/>
            <family val="2"/>
          </rPr>
          <t xml:space="preserve">
No alterar las formulas
Estas casillas no se llenen
</t>
        </r>
      </text>
    </comment>
  </commentList>
</comments>
</file>

<file path=xl/sharedStrings.xml><?xml version="1.0" encoding="utf-8"?>
<sst xmlns="http://schemas.openxmlformats.org/spreadsheetml/2006/main" count="7968" uniqueCount="2582">
  <si>
    <t>SECRETARÍA DE ESTADO EN EL DESPACHO DE FINANZAS</t>
  </si>
  <si>
    <t>FONDOS NACIONALES</t>
  </si>
  <si>
    <t>PROGRAMA PILOTO INTEGRAL DE COMBATE A LA POBREZA URBANA, PPICPU</t>
  </si>
  <si>
    <t>PLAN ANUAL DE COMPRAS Y CONTRATACIONES (PACC) PARA EL AÑO FISCAL 2013</t>
  </si>
  <si>
    <r>
      <t xml:space="preserve">Categoría: </t>
    </r>
    <r>
      <rPr>
        <i/>
        <sz val="14"/>
        <rFont val="Arial"/>
        <family val="2"/>
      </rPr>
      <t>[Bienes, Obras o Servicios diferentes a las Consultorías]</t>
    </r>
  </si>
  <si>
    <t>PROGRAMA DE CONTRATACIONES (FECHAS ESTIMADAS/REALES)</t>
  </si>
  <si>
    <t>Preliminares</t>
  </si>
  <si>
    <t>Etapa de Inicio</t>
  </si>
  <si>
    <t>Etapa de Evaluación de Ofertas</t>
  </si>
  <si>
    <t>Etapa de Firma del Contrato</t>
  </si>
  <si>
    <t>Entregas</t>
  </si>
  <si>
    <t>DATOS FINALES DEL CONTRATO</t>
  </si>
  <si>
    <t>Invitación a Precalificar</t>
  </si>
  <si>
    <t>Evaluacion de Precalificacion</t>
  </si>
  <si>
    <t>Convocatoria a participar en el proceso</t>
  </si>
  <si>
    <t>Apertura de Ofertas</t>
  </si>
  <si>
    <t>Evaluacion de las Ofertas</t>
  </si>
  <si>
    <t>Subsanación</t>
  </si>
  <si>
    <t>Firma de la Adjudicación</t>
  </si>
  <si>
    <t>Firma del Contrato</t>
  </si>
  <si>
    <t>Recepcion de Bienes, Servicios u Obras</t>
  </si>
  <si>
    <t>No.</t>
  </si>
  <si>
    <t xml:space="preserve">Descripción </t>
  </si>
  <si>
    <t>Método de Compra</t>
  </si>
  <si>
    <t>Relación con el POA</t>
  </si>
  <si>
    <t>Clave Institucional</t>
  </si>
  <si>
    <t>INICIO</t>
  </si>
  <si>
    <t>FIN</t>
  </si>
  <si>
    <t>Nombre Adjudicatario (s)</t>
  </si>
  <si>
    <t>Contrato (s) #</t>
  </si>
  <si>
    <t>Costo Estimado</t>
  </si>
  <si>
    <t xml:space="preserve">Costo Final </t>
  </si>
  <si>
    <t>Nombre del proyecto u objeto de compra</t>
  </si>
  <si>
    <t>LPI, LPN, LP, 3C, 2C, CD, CCatalogo, CConjunta</t>
  </si>
  <si>
    <t>correlativo del POA</t>
  </si>
  <si>
    <t>Correlativo de este contrato</t>
  </si>
  <si>
    <t>Estimada</t>
  </si>
  <si>
    <t>REAL</t>
  </si>
  <si>
    <t>Programa/ Actividad</t>
  </si>
  <si>
    <t>Objeto del Gasto</t>
  </si>
  <si>
    <t>Objeto de la compra, recordar hacer vinculo al cuadro que detalla cada producto o bien que se pretende adquirir</t>
  </si>
  <si>
    <t>TIPO de Procedimiento de Compra, el cual puede ser compra menor, Catálogo Electrónico o Licitación</t>
  </si>
  <si>
    <t>Programa y Actividad que se afectará, según el POA</t>
  </si>
  <si>
    <t>Incluir la sigla de la Dirección y el número de l Objeto del Gasto</t>
  </si>
  <si>
    <t>Número  relativo a la requisición</t>
  </si>
  <si>
    <t xml:space="preserve">Alimentos y Bebidas para Personas </t>
  </si>
  <si>
    <t>01-007</t>
  </si>
  <si>
    <t>PPICPU-31100</t>
  </si>
  <si>
    <t>SEFIN LP-023-2012</t>
  </si>
  <si>
    <t>N/A</t>
  </si>
  <si>
    <t>Extensión del Contrato de Meriendas por un total de 14,664, de enero-marzo 2013.</t>
  </si>
  <si>
    <t>SEFIN LPN-033-2012</t>
  </si>
  <si>
    <t>Licitación Contrato de Meriendas por un total de 45,000 meriendas, de abril-diciembre de 2013</t>
  </si>
  <si>
    <t xml:space="preserve">Mantenimiento y Reparación de Equipos de Transporte, Tracción y Elevación </t>
  </si>
  <si>
    <t>PPICPU-23320</t>
  </si>
  <si>
    <t>PPICPU- MEMO 050-2013</t>
  </si>
  <si>
    <t>Mantenimiento y Reparación del elevador Marca Mitsubishi, capacidad de 10 personas (4 Mantenimientos  (Abril, Julio, Octubre, Diciembre)</t>
  </si>
  <si>
    <t>Mantenimiento y Reparación de Equipo de Oficina y Muebles</t>
  </si>
  <si>
    <t>PPICPU-23360</t>
  </si>
  <si>
    <t>SEFIN-LPN-031-2012</t>
  </si>
  <si>
    <t>Mantenimiento y Reparación de Aires Acondicionados del IMA (15) y CAISI (6)</t>
  </si>
  <si>
    <t xml:space="preserve">Tintas Pinturas y Colorantes </t>
  </si>
  <si>
    <t>PPICPU-35500</t>
  </si>
  <si>
    <t>PPICPU-1-2013</t>
  </si>
  <si>
    <t>Compra de 2 galones de aguarras</t>
  </si>
  <si>
    <t>Productos de Material Plastico</t>
  </si>
  <si>
    <t>PPICPU-35800</t>
  </si>
  <si>
    <t>1000 Laminas para carnet de 2 1/2" de ancho x 4" de largo</t>
  </si>
  <si>
    <t xml:space="preserve">Elementos de Limpieza y Aseo Personal </t>
  </si>
  <si>
    <t>PPICPU-39100</t>
  </si>
  <si>
    <t xml:space="preserve">Compras de materiales de limpieza tales como: (20) Paste Verde para Lavar loza, (15) detergente en polvo de 5lbs., (25) botes cloro en liquido, (100) pastillas para sanitario, (5) botes liquido para limpiar vidrios, (12) jabón en barra, (5) galones gel antibacterial, (5) gls suavitel, (12) jabón en pana de 450 gramos, (5) pares guantes de hule para limpieza de baños, (45) desodorante ambiental en spray, (20) mechas para trapeador. </t>
  </si>
  <si>
    <t>Utiles de Escritorio, Oficina y Enseñanza</t>
  </si>
  <si>
    <t>PPICPU-39200</t>
  </si>
  <si>
    <t>Utiles y Materiales tales como: (100) Borrador de Migajón hecho de miga de pan, (25) ojos movibles de tamaño mediano color negro, (20) bolas de durapack de 1 1/2, (20) de 2pul y (20) de 2 1/2 pulgadas,  (12) masquintape de 1 pulgada, (8gls) pegamento blanco base 850, (24) pegamento en barra, (6) tape transparente de 1 pulgada.</t>
  </si>
  <si>
    <t xml:space="preserve">Productos de Papel y Cartón  </t>
  </si>
  <si>
    <t>PPICPU-33400</t>
  </si>
  <si>
    <t>PPICPU-1 -2013</t>
  </si>
  <si>
    <t>70 rollos de Papel higénico jumpo para dispensador y 100 cartulina blanca</t>
  </si>
  <si>
    <t>PPICPU-2-2013</t>
  </si>
  <si>
    <t>(4) Cinta Selladora de Caja de 2x200, (24) sacapunta metalico, (12) masquintape de 3/4 y (24) de 2 pulgadas, (3 doc) marcador acrílico color negro, azul, rojo, (20 estuches) colores acuarelados especiales, (24 cajas) colores escolares.</t>
  </si>
  <si>
    <t>Útiles y Materiales Eléctricos</t>
  </si>
  <si>
    <t>PPICPU-39300</t>
  </si>
  <si>
    <t>(50) Baterias de 9V, (3) extensiones de 25 pies (6-7 mts) y 4 regletas de energía electrica de 6-7 tomas.</t>
  </si>
  <si>
    <t>Tintas Pinturas y Colorantes</t>
  </si>
  <si>
    <t>Pintura de Acuarela presentación en tubo, caja de 12 colores (no se publicó se cambia para publicación No.5)</t>
  </si>
  <si>
    <t>(10) paquetes Papel Construcción, (20) Cartulina Lino color Blanca, (20) paquetes de separador de cartulina iris.</t>
  </si>
  <si>
    <t xml:space="preserve">Aceites y Grasas Lubricantes </t>
  </si>
  <si>
    <t>PPICPU-35650</t>
  </si>
  <si>
    <t>PPICPU-3-2013</t>
  </si>
  <si>
    <t>Compra aceite para limpiar Trompeta</t>
  </si>
  <si>
    <t>Spray para limpiar Boquillas de Instrumentos de Vientos, Limpiador para Guitarra</t>
  </si>
  <si>
    <t xml:space="preserve">Repuestos y Accesorios Menores </t>
  </si>
  <si>
    <t>PPICPU-39600</t>
  </si>
  <si>
    <t>Cuerdas para bajo 4ta., colofonia para violines (PES), cañas para saxofon alto No.2, y afinadores para instrumentos de viento.</t>
  </si>
  <si>
    <t xml:space="preserve">Equipos Recreativos y Deportivos </t>
  </si>
  <si>
    <t>PPICPU-42720</t>
  </si>
  <si>
    <t>PPICPU-3 -2013</t>
  </si>
  <si>
    <t>Pergaminos Redoblante No.14, Pergamino Bombo 22, Pergamino Imperial No.16, Pergamino Tones No.8, 10, 12,14, Escobillas para jazz, Sordinas para instrumentos, claves de madera.</t>
  </si>
  <si>
    <t>CC</t>
  </si>
  <si>
    <t>PPICPU- MEMO 039-2013</t>
  </si>
  <si>
    <t>Compra de 300 botellones de agua</t>
  </si>
  <si>
    <t xml:space="preserve">Productos Químicos </t>
  </si>
  <si>
    <t>PPICPU-35100</t>
  </si>
  <si>
    <t>PPICPU-4-2013</t>
  </si>
  <si>
    <t xml:space="preserve">Recarga de 3 Extintores tipo polvo químico ABC, en IMA, </t>
  </si>
  <si>
    <t>PPICPU-5-2013</t>
  </si>
  <si>
    <t>8 Botes de Betun de Judea color Sombra de Tierra Tostada, Pintura de Acuarela presentación en tubo, 10 caja de 12 colores</t>
  </si>
  <si>
    <t xml:space="preserve">Productos No Ferrosos </t>
  </si>
  <si>
    <t>PPICPU-36200</t>
  </si>
  <si>
    <t xml:space="preserve">(15) Pliegos de lamina de aluminio para repujado </t>
  </si>
  <si>
    <t>Electrodomésticos</t>
  </si>
  <si>
    <t>PPICPU-42140</t>
  </si>
  <si>
    <t>3 Ventiladores tipo pedestal, aspas de metal, de 3 velocidades, con movimiento de 360 grados, regulador de altura 110 voltios y 1soplador aspirador para compuntadora de 600 watts.</t>
  </si>
  <si>
    <t>Polvo para preparar Té Helado instantáneo con sabor a limón en presentación de lata grande (1) y café extra fuerta en prentacion de 16 onzas (3 bolsas),  (20 bolsas) de Sal de 400 gramos, Harina de Trigo 30 libras.</t>
  </si>
  <si>
    <t>Mantenimiento y Reparación de Equipo para Computación</t>
  </si>
  <si>
    <t>PPICPU-23350</t>
  </si>
  <si>
    <t>PPICPU- 6 -2013</t>
  </si>
  <si>
    <t>Limpieza de equipo de computo (cpu, teclado y monitor, externo e interno).</t>
  </si>
  <si>
    <t>Cambio de fotoconductor de fotocopiadora marca RICOH, Aficio 270.</t>
  </si>
  <si>
    <t xml:space="preserve">Primas y Gastos de Seguros </t>
  </si>
  <si>
    <t>LPN</t>
  </si>
  <si>
    <t>PPICPU-25400</t>
  </si>
  <si>
    <t>Seguro para Bus Toyota Coaster de 30 pasajeros</t>
  </si>
  <si>
    <t>PPICPU-6 -2013</t>
  </si>
  <si>
    <t xml:space="preserve">(10) Papel Canson Color Rojo, Verde, Negro, (20) Cartulina Cascara de Huevo, (20) papel Corrugado negro, rojo, azul, amarillo, blanco, café, plateado, verde decorado. </t>
  </si>
  <si>
    <t>Aceites y Grasas Lubricantes</t>
  </si>
  <si>
    <t>Aceites y Grasas Lubricantes (cambio de aceite bus)</t>
  </si>
  <si>
    <t>Productos de Cemento, Advesto y Yeso</t>
  </si>
  <si>
    <t>PPICPU-37400</t>
  </si>
  <si>
    <t>Bandas de Yeso de 5 pulgadas, 8 caja de 12 unidades</t>
  </si>
  <si>
    <t>Cemento, Cal y Yeso</t>
  </si>
  <si>
    <t>PPICPU-37500</t>
  </si>
  <si>
    <t>Cemento Blanco 5 libras</t>
  </si>
  <si>
    <t>Piedra, Arcilla y Arena</t>
  </si>
  <si>
    <t>PPICPU-38400</t>
  </si>
  <si>
    <t>Arcilla 5 libras</t>
  </si>
  <si>
    <t>Baterias AA (10 pares) y AAA (10 pares)</t>
  </si>
  <si>
    <t>PPICPU-7-2013</t>
  </si>
  <si>
    <t>20 Galón de Desinfectante en Líquido Olor a Pino y Popurri</t>
  </si>
  <si>
    <t xml:space="preserve">Mantenimiento y Reparación de Edificios Locales </t>
  </si>
  <si>
    <t>PPICPU-23100</t>
  </si>
  <si>
    <t>PPICPU-8-2013</t>
  </si>
  <si>
    <t>Remodelación espacios de admón, recepción, comedor baño, área de música, seguridad en ventanas salida de emergencia y ventanas de Danza.</t>
  </si>
  <si>
    <t xml:space="preserve">Mantenimiento y reparación de equipos y Medios de transporte </t>
  </si>
  <si>
    <t>PPICPU-23200</t>
  </si>
  <si>
    <t>Mantenimiento Bus Toyota Coaster de 30 pasajeros</t>
  </si>
  <si>
    <t>Escarcha de color rojo, dorado, plateado, verde, azul y rosado, barras de silicón de 12 pulgadas delgada, marcador fluorescente color amarillo y anaranjado.</t>
  </si>
  <si>
    <t>Utiles de Cocina y Comedor</t>
  </si>
  <si>
    <t>PPICPU-39400</t>
  </si>
  <si>
    <t>PPICPU-8 -2013</t>
  </si>
  <si>
    <t>Compra de vasos, tasas y plato para cafe, copas agua, jarra de vidrio, azucareras, para 24 personas</t>
  </si>
  <si>
    <t>Limpieza, Aseo y Fumigación (IMA-CAISI)</t>
  </si>
  <si>
    <t>PPICPU-23500</t>
  </si>
  <si>
    <t>PPICPU-9 -2013</t>
  </si>
  <si>
    <t>Fumigación Edificio CAISI</t>
  </si>
  <si>
    <t xml:space="preserve">Útiles y Materiales Eléctricos </t>
  </si>
  <si>
    <t>PPICPU-9-2013</t>
  </si>
  <si>
    <t>Bombillos, Tubos Fluorescente, Bombillos 130V, toma corrientes, halógenas</t>
  </si>
  <si>
    <t xml:space="preserve">Equipos de Comunicación </t>
  </si>
  <si>
    <t>PPICPU-42510</t>
  </si>
  <si>
    <t>Grabadora de Cd, con lectora MP3 y entrada USB para música y teatro, Cámaras de vigilancia</t>
  </si>
  <si>
    <t xml:space="preserve">Mantenimiento de Equipo y Comunicación </t>
  </si>
  <si>
    <t>PPICPU-23370</t>
  </si>
  <si>
    <t>PPICPU-10-2013</t>
  </si>
  <si>
    <t>Cancelación Mano de obra instalación Camaras de seguridad.</t>
  </si>
  <si>
    <t>Calzado</t>
  </si>
  <si>
    <t>PPICPU-32400</t>
  </si>
  <si>
    <t>Zapato escolar tallas, 36-40</t>
  </si>
  <si>
    <t>Cueros y Pieles</t>
  </si>
  <si>
    <t>PPICPU-34100</t>
  </si>
  <si>
    <t>Cuerina lisa para forrar pared de Teatro</t>
  </si>
  <si>
    <t>Pintura acrilica tubo de 90ml y pinturas de varios colores</t>
  </si>
  <si>
    <t>Organizadores con tapadera para guardar vestuario</t>
  </si>
  <si>
    <t>Productos Químicos de Uso Personal</t>
  </si>
  <si>
    <t>PPICPU-35930</t>
  </si>
  <si>
    <t xml:space="preserve">Maquillaje (lipstic, sombras, rubor, delineadores de varios colores, </t>
  </si>
  <si>
    <t xml:space="preserve">Equipos para Computación </t>
  </si>
  <si>
    <t>PPICPU-42600</t>
  </si>
  <si>
    <t>Computadoras (4) Computadora portatil(1)</t>
  </si>
  <si>
    <t xml:space="preserve">Herramientas Menores </t>
  </si>
  <si>
    <t>PPICPU-36400</t>
  </si>
  <si>
    <t>PPICPU-11-2013</t>
  </si>
  <si>
    <t>Tenazas para cortar ceramica y alicate para cortar vidrio, seruchos, kit de desarmadores de varios tamaños, kit de desarmadores para computadora, focos de mano</t>
  </si>
  <si>
    <t>Accesorios de Metal</t>
  </si>
  <si>
    <t>PPICPU-36920</t>
  </si>
  <si>
    <t>Compra de candados, pasadores, llavines</t>
  </si>
  <si>
    <t xml:space="preserve">Elementos de Ferretería  </t>
  </si>
  <si>
    <t>PPICPU-36930</t>
  </si>
  <si>
    <t>Estuche de brocas para madera y concreto, de diferentes medidas, tornillos, clavos,  llaves de baños y estiletes de media pulgada.</t>
  </si>
  <si>
    <t xml:space="preserve">Productos de Arcilla y Cerámica </t>
  </si>
  <si>
    <t>PPICPU-37100</t>
  </si>
  <si>
    <t>Compra de Ceramica de pedaceada.</t>
  </si>
  <si>
    <t xml:space="preserve">Productos de Vidrio </t>
  </si>
  <si>
    <t>PPICPU-37200</t>
  </si>
  <si>
    <t>Espejos sin marco tamaño 8 1/2 x 11</t>
  </si>
  <si>
    <t>Bombillos, Tubos Fluorescente, Bombillos 130V, toma corrientes, halógenas, balastros</t>
  </si>
  <si>
    <t>HILADOS Y TELAS</t>
  </si>
  <si>
    <t>PPICPU-32100</t>
  </si>
  <si>
    <t>PPICPU-12-2013</t>
  </si>
  <si>
    <t>Telas licra, tropical, dacron</t>
  </si>
  <si>
    <t xml:space="preserve">PRENDAS DE VESTIR </t>
  </si>
  <si>
    <t>PPICPU-32310</t>
  </si>
  <si>
    <t>PPICPU-13-2013</t>
  </si>
  <si>
    <t>Camisas Blanca, camisetas tipo polo con logotipo, delantales o gabachas, otros)</t>
  </si>
  <si>
    <t xml:space="preserve">Textos de Enseñanza </t>
  </si>
  <si>
    <t>PPICPU-33600</t>
  </si>
  <si>
    <t>Textos para Artes Visuales y Psicología</t>
  </si>
  <si>
    <t xml:space="preserve">Herramientas y Repuestos Mayores </t>
  </si>
  <si>
    <t>PPICPU-42800</t>
  </si>
  <si>
    <t>Herramientas y Repuestos Mayores (Sierra caladora eléctrica de mano de 50-60hz y 380 watts, con su respectivo estuche para realizar cortes curvos y derechos; pulidora para vitrales, motor de 3,000 rpn con superfice trabajo de 6-3/4 pulgadas x 6-3/4 pulgadas, con su piedra diamantadas.)</t>
  </si>
  <si>
    <t>Peliculas y Otras Unidades de Imagen y Sonido</t>
  </si>
  <si>
    <t>PPICPU-43300</t>
  </si>
  <si>
    <t>Reproducción de Master del 2Cd Musical</t>
  </si>
  <si>
    <t>Repuestos y Accesorios Menores</t>
  </si>
  <si>
    <t>PPICPU-14-2013</t>
  </si>
  <si>
    <t xml:space="preserve">Compra de tintas/toners, parlantes para computadoras, memorias de 8 gb, almohadillas, cuerdas para guitarra electroacustica y acusticas. </t>
  </si>
  <si>
    <t>Productos Farmacéuticos y Medicinales</t>
  </si>
  <si>
    <t>PPICPU-35210</t>
  </si>
  <si>
    <t>PPICPU-15-2013</t>
  </si>
  <si>
    <t>Estuche de Primeros Auxilios, medicamentos para niños, niñas y jóvenes de 7-14 años.</t>
  </si>
  <si>
    <t>Equipos Recreativos y Deportivos</t>
  </si>
  <si>
    <t>Juegos interactivos de música y danza (twisters dance, juego de destreza para retorcer el cuerpo)</t>
  </si>
  <si>
    <t>PPICPU-16-2013</t>
  </si>
  <si>
    <t>Borrador escolar, migajón, masquintape de 1 pulgada, pegamente blanco base 850, filminas o acetatos para fotocopiadora de 8 1/2 x 11 pulgadas,  pegamento amarillo</t>
  </si>
  <si>
    <t>Alimentos y Bebidas para Personas</t>
  </si>
  <si>
    <t>PPICPU-17-2013</t>
  </si>
  <si>
    <t>Polvo para preparar Té Helado instantáneo con sabor a limón en presentación de lata grande. y café extra fuerta en prentacion de 16 onzas)</t>
  </si>
  <si>
    <t xml:space="preserve">MADERA CORCHO Y SUS MANUFACTURAS </t>
  </si>
  <si>
    <t>PPICPU-31500</t>
  </si>
  <si>
    <t xml:space="preserve">Compra de Madera </t>
  </si>
  <si>
    <t>Compra de 300 Botellones de agua</t>
  </si>
  <si>
    <t xml:space="preserve">Productos de Artes Gráficas </t>
  </si>
  <si>
    <t>PPICPU-33300</t>
  </si>
  <si>
    <t>PPICPU-18-2013</t>
  </si>
  <si>
    <t>Impresión de Trifolio del PPICPU</t>
  </si>
  <si>
    <t>Elementos de Limpieza y Aseo Personal</t>
  </si>
  <si>
    <t>Bolsa de detergente en polvo de 5lbs, galón de cloro, pastillas de baño, galón desinfectante en liquido, jabón en barra para lavar mechas de trapeador, suavisante en liquido.</t>
  </si>
  <si>
    <t xml:space="preserve">Productos de Papel y Cartón </t>
  </si>
  <si>
    <t>Papel higiénico jumbo para dispensador, cartulina blanca, lino color blanco</t>
  </si>
  <si>
    <t>Llantas y Camaras de Aire</t>
  </si>
  <si>
    <t>PPICPU-34400</t>
  </si>
  <si>
    <t>PPICPU-19-2013</t>
  </si>
  <si>
    <t>Compra de Llantas para Bus Toyota Coaster de 30 pasajeros</t>
  </si>
  <si>
    <t>PPICPU-20-2013</t>
  </si>
  <si>
    <t>Cambio de aceite bus, aceite para limpiar trompetas de calidad comprobada</t>
  </si>
  <si>
    <t>Mantenimiento y Reparación de Edificios Locales</t>
  </si>
  <si>
    <t>PPICPU-21-2013</t>
  </si>
  <si>
    <t>Cambio de vidrio Puerta Principal y Polarizado Ventanales Sala Teatro 1 y 2 piso, ventanas danza</t>
  </si>
  <si>
    <t>Mantenimiento y Reparación de Equipos y Medios de Transporte</t>
  </si>
  <si>
    <t>Mantenimiento y reparación del (Bus Toyota Coaster de 30 pasajeros.)</t>
  </si>
  <si>
    <t>Recarga de Extintores Tipo Polvo Químico ABC- CAISI, Aire comprimido para limpieza de computadoras en presentación bote de 590ml</t>
  </si>
  <si>
    <t xml:space="preserve">Diesel </t>
  </si>
  <si>
    <t>PPICPU-35620</t>
  </si>
  <si>
    <t>Diesel (Combustible Anual para el Bus)</t>
  </si>
  <si>
    <r>
      <rPr>
        <b/>
        <sz val="10"/>
        <rFont val="Arial"/>
        <family val="2"/>
      </rPr>
      <t>TASAS</t>
    </r>
    <r>
      <rPr>
        <sz val="11"/>
        <color theme="1"/>
        <rFont val="Calibri"/>
        <family val="2"/>
        <scheme val="minor"/>
      </rPr>
      <t xml:space="preserve"> </t>
    </r>
  </si>
  <si>
    <t>PPICPU-27210</t>
  </si>
  <si>
    <t>Matricula Anual Bus Coaster</t>
  </si>
  <si>
    <t xml:space="preserve"> Licitación Meriendas enero-dic 2014</t>
  </si>
  <si>
    <t>TOTAL ( X CADA CATEGORÍA)</t>
  </si>
  <si>
    <t>Fecha de emisión:</t>
  </si>
  <si>
    <t>Emitido por:</t>
  </si>
  <si>
    <t>Fecha de Modificacion</t>
  </si>
  <si>
    <t>DD/MM/AA</t>
  </si>
  <si>
    <t xml:space="preserve">Modificado por </t>
  </si>
  <si>
    <t>Fecha de Registro ONCAE:</t>
  </si>
  <si>
    <t>Recibido por:</t>
  </si>
  <si>
    <t>Fecha de Aprobación:</t>
  </si>
  <si>
    <t>Aprobado por:</t>
  </si>
  <si>
    <t>Fecha de Aprobacion</t>
  </si>
  <si>
    <t>Aprobado por</t>
  </si>
  <si>
    <t>Fecha Actualización ONCAE:</t>
  </si>
  <si>
    <t>Actualizado por:</t>
  </si>
  <si>
    <t xml:space="preserve">UNIDAD RESPONSABLE DE PREPARACIÓN Y SEGUIMIENTO DE PLAN DE CONTRATACIONES: Dirección de Coordinación Superior </t>
  </si>
  <si>
    <t>FIRMA GERENCIA ADMINISTRATIVA O A QUIEN DELEGUE [Indicar Nombre, Cargo y Dependencia]</t>
  </si>
  <si>
    <t>Papel de Escritorio</t>
  </si>
  <si>
    <t>Productos de Artes Gráficas</t>
  </si>
  <si>
    <t>Productos de Papel y Cartón</t>
  </si>
  <si>
    <t>Otros Repuestos y Accesorios Menores</t>
  </si>
  <si>
    <t xml:space="preserve">PLAN ANUAL DE COMPRAS Y CONTRATACIONES (PACC) PARA EL AÑO FISCAL </t>
  </si>
  <si>
    <t xml:space="preserve">2C </t>
  </si>
  <si>
    <t>22-0xx</t>
  </si>
  <si>
    <t>DGID-31100</t>
  </si>
  <si>
    <t>DGID-001-2013</t>
  </si>
  <si>
    <t>Té LIPTON</t>
  </si>
  <si>
    <t>Café</t>
  </si>
  <si>
    <t>Refrescos</t>
  </si>
  <si>
    <t>Azucar</t>
  </si>
  <si>
    <t>Cremora</t>
  </si>
  <si>
    <t>Galletas</t>
  </si>
  <si>
    <t xml:space="preserve">Ccatálogo </t>
  </si>
  <si>
    <t>DGID-31101</t>
  </si>
  <si>
    <t>DGID-002-2014</t>
  </si>
  <si>
    <t xml:space="preserve">Botellones de Agua </t>
  </si>
  <si>
    <t>DGID-33100</t>
  </si>
  <si>
    <t>DGID-003-2013</t>
  </si>
  <si>
    <t>Papel Tamaño  Carta</t>
  </si>
  <si>
    <t>Papel Tamaño Oficio</t>
  </si>
  <si>
    <t>Papel Tamaño Legal</t>
  </si>
  <si>
    <t>DGID-33300</t>
  </si>
  <si>
    <t>DGID-0XX-2013</t>
  </si>
  <si>
    <t>LIbretas de Taquigrafia</t>
  </si>
  <si>
    <t xml:space="preserve"> Papelitos Adhesivos POST-IT</t>
  </si>
  <si>
    <t>Viñeta Señalizadoras (flechas)</t>
  </si>
  <si>
    <t>LIBRETA DE NOTAS</t>
  </si>
  <si>
    <t>DGID-33400</t>
  </si>
  <si>
    <t>Folder Tamaño Carta</t>
  </si>
  <si>
    <t>Folder Tamaño Oficio</t>
  </si>
  <si>
    <t>Caratulas p/empaste T/C</t>
  </si>
  <si>
    <t>Vasos p / café</t>
  </si>
  <si>
    <t xml:space="preserve">Vasos Desechables </t>
  </si>
  <si>
    <t>Servilletas</t>
  </si>
  <si>
    <t>Cajas de Cartón p/archivo</t>
  </si>
  <si>
    <t>Platos  Desechables Grandes</t>
  </si>
  <si>
    <t>Platos Desechables Pequeños</t>
  </si>
  <si>
    <t>Cucharas Pequeñas</t>
  </si>
  <si>
    <t>Cubiertos Pequeños</t>
  </si>
  <si>
    <t>Pendaflex Tamaño Oficio</t>
  </si>
  <si>
    <t xml:space="preserve">Sobres </t>
  </si>
  <si>
    <t>Bolsa de Papel Manila Tamaño Carta</t>
  </si>
  <si>
    <t>Bolsa de Papel Manila Tamaño Legal</t>
  </si>
  <si>
    <t>Bolsa de Papel Manila Tamaño Oficio</t>
  </si>
  <si>
    <t>Libros, Revistas y Periódicos</t>
  </si>
  <si>
    <t>DGID-33500</t>
  </si>
  <si>
    <t>Diario La Gaceta</t>
  </si>
  <si>
    <t>Pago Diario La Prensa</t>
  </si>
  <si>
    <t>DGID-39100</t>
  </si>
  <si>
    <t xml:space="preserve">Jabón para Lavar Loza </t>
  </si>
  <si>
    <t>Jabón  para Manos</t>
  </si>
  <si>
    <t>DGID-39200</t>
  </si>
  <si>
    <t>Anillo Espiral Diferentes Tamaños (500 UND grueso)</t>
  </si>
  <si>
    <t>Almohadilla para Sello</t>
  </si>
  <si>
    <t>Glicerina Solida</t>
  </si>
  <si>
    <t>Clips No. 1 Pequeños</t>
  </si>
  <si>
    <t>Clips No. 2 Grandes</t>
  </si>
  <si>
    <t>Hules</t>
  </si>
  <si>
    <t>Borrador en Barra</t>
  </si>
  <si>
    <t>Resistol Blanco</t>
  </si>
  <si>
    <t>Sacagrapas</t>
  </si>
  <si>
    <t>Fasteners # 8</t>
  </si>
  <si>
    <t>Marcadores p/pizarra Fórmica (azul, verde, rojo)</t>
  </si>
  <si>
    <t>Engrapadora Estandar</t>
  </si>
  <si>
    <t>Borrador  para Pizarrón</t>
  </si>
  <si>
    <t>Binder Plastico p/archivo 15X11</t>
  </si>
  <si>
    <t>Lapíz Grafito</t>
  </si>
  <si>
    <t>Lapíz Tinta Negro</t>
  </si>
  <si>
    <t>Base p/TAPE 3/4 X 36</t>
  </si>
  <si>
    <t>Perforadora</t>
  </si>
  <si>
    <t>Portamina</t>
  </si>
  <si>
    <t>Minas 0.5</t>
  </si>
  <si>
    <t>Disco para DVD</t>
  </si>
  <si>
    <t xml:space="preserve">Disco Compacto </t>
  </si>
  <si>
    <t>Archivadores LEITZ</t>
  </si>
  <si>
    <t>Papel para Rotafolio</t>
  </si>
  <si>
    <t>Tijeras Grandes</t>
  </si>
  <si>
    <t>Libretas Rayadas</t>
  </si>
  <si>
    <t>Marcadores Gruesos Negro</t>
  </si>
  <si>
    <t>Pendaflex t/Oficio</t>
  </si>
  <si>
    <t>Grapas</t>
  </si>
  <si>
    <t>Lapíz Tinta GRIP ROLLER</t>
  </si>
  <si>
    <t xml:space="preserve">Binder </t>
  </si>
  <si>
    <t>Marcador Flourecente c/amarillo</t>
  </si>
  <si>
    <t>Tape Grande 3/4-X 12</t>
  </si>
  <si>
    <t>Filminas</t>
  </si>
  <si>
    <t>Archivadores Tamaño Oficio BLUE SKY</t>
  </si>
  <si>
    <t>DGID-39300</t>
  </si>
  <si>
    <t>Bateria Alcalina Triple A</t>
  </si>
  <si>
    <t>Focos Blnacos 75WATT 110V.</t>
  </si>
  <si>
    <t>Candelas Flourecentes</t>
  </si>
  <si>
    <t>DGID-39600</t>
  </si>
  <si>
    <t xml:space="preserve">Tinta Impresora H.P.LASER JET </t>
  </si>
  <si>
    <t>Toner p/Impresora LEXMARK</t>
  </si>
  <si>
    <t xml:space="preserve">Tinta Impresora HP Multifuncional </t>
  </si>
  <si>
    <t>Tinta #22</t>
  </si>
  <si>
    <t>Memoria USB  32GB</t>
  </si>
  <si>
    <t>Memoria USB 16GB</t>
  </si>
  <si>
    <t>Llavines para Puerta Perilla Redonda</t>
  </si>
  <si>
    <t xml:space="preserve">Otros </t>
  </si>
  <si>
    <t>DGID-000</t>
  </si>
  <si>
    <t>DGID-0XX-2014</t>
  </si>
  <si>
    <t>DIRECCION  GENERAL  DE  PRESUPUESTO</t>
  </si>
  <si>
    <t>Empastado de Presupuesto</t>
  </si>
  <si>
    <t>DGP-25300</t>
  </si>
  <si>
    <t>DGP-001-2013</t>
  </si>
  <si>
    <t>Productos Químicos</t>
  </si>
  <si>
    <t>DGP-35100</t>
  </si>
  <si>
    <t>DGP-002-2013</t>
  </si>
  <si>
    <t>DGP-003-2013</t>
  </si>
  <si>
    <t>Directa (ENAG)</t>
  </si>
  <si>
    <t>DGP-33500</t>
  </si>
  <si>
    <t>DGP-004-2013</t>
  </si>
  <si>
    <t>Alimentos y  Bebidas para Personas</t>
  </si>
  <si>
    <t>DGP-31100</t>
  </si>
  <si>
    <t>DGP-005-2013</t>
  </si>
  <si>
    <t>30 Paquetes de Galletas Oreo</t>
  </si>
  <si>
    <t>30 paquetes de Galletas Surtidas</t>
  </si>
  <si>
    <t>30 Libras de Café</t>
  </si>
  <si>
    <t>15 Bolsas de Hielo</t>
  </si>
  <si>
    <t>100 Libras de Azucar</t>
  </si>
  <si>
    <t>24 Botes de Cremora</t>
  </si>
  <si>
    <t>50 Refrescos de 3 litros</t>
  </si>
  <si>
    <t>DGP-33300</t>
  </si>
  <si>
    <t>DGP-006-2013</t>
  </si>
  <si>
    <t>DGP-33400</t>
  </si>
  <si>
    <t>DGP-007-2013</t>
  </si>
  <si>
    <t>300 Vasos Deshechables</t>
  </si>
  <si>
    <t>100 Rollos de Papel Toalla</t>
  </si>
  <si>
    <t>100 Paquetes de Servilletas</t>
  </si>
  <si>
    <t>100 Paquetes de Cucharas Deshechables</t>
  </si>
  <si>
    <t>50 Archivadores Tamaño Carta</t>
  </si>
  <si>
    <t>50 Archivadores Tamaño Oficio</t>
  </si>
  <si>
    <t>DGP-42140</t>
  </si>
  <si>
    <t>DGP-008-2013</t>
  </si>
  <si>
    <t>DGP-33200</t>
  </si>
  <si>
    <t>DGP-010-2013</t>
  </si>
  <si>
    <t>Elementos de Limpieza</t>
  </si>
  <si>
    <t>DGP-39100</t>
  </si>
  <si>
    <t>DGP-013-2013</t>
  </si>
  <si>
    <t>DGP-39200</t>
  </si>
  <si>
    <t>DGP-014-2013</t>
  </si>
  <si>
    <t>50 Marcadores Fluorescentes, Punta Gruesa</t>
  </si>
  <si>
    <t>60 Pegamento en Barra</t>
  </si>
  <si>
    <t>250 Cajas de Clip No. 1</t>
  </si>
  <si>
    <t>20 Tijeras Grandes</t>
  </si>
  <si>
    <t>50 Cajas de Filminas Tamaño Carta</t>
  </si>
  <si>
    <t>50 Cintas para sellar cajas</t>
  </si>
  <si>
    <t>500 Lapices Tinta Negro</t>
  </si>
  <si>
    <t>25 Marcadores Color Negro</t>
  </si>
  <si>
    <t>2000 Folder Tamaño Carta</t>
  </si>
  <si>
    <t>50 Sacagrapas</t>
  </si>
  <si>
    <t>100 Cajas de Fasteners No. 8</t>
  </si>
  <si>
    <t>50 Botecitos de Corrector, Color Blanco</t>
  </si>
  <si>
    <t>100 Cajas de Clip No. 2</t>
  </si>
  <si>
    <t>100 Libretas Rayadas, Tamaño Carta</t>
  </si>
  <si>
    <t>750 Lapices Grafito</t>
  </si>
  <si>
    <t>36  Lpaices de Color Azul con Rojo</t>
  </si>
  <si>
    <t>100 Rollos de Tape Transparente</t>
  </si>
  <si>
    <t>20 Perforadoras Grandes para Escritorio</t>
  </si>
  <si>
    <t>6 Engrapadoras Tipo Industrial</t>
  </si>
  <si>
    <t>24 Borradores para Pizarra de Formica</t>
  </si>
  <si>
    <t>20 Cajas de papel Carbon, Tamaño Carta</t>
  </si>
  <si>
    <t>Utiles y Materiales Electricos</t>
  </si>
  <si>
    <t>DGP-39300</t>
  </si>
  <si>
    <t>DGP-015-2013</t>
  </si>
  <si>
    <t>DGP-39600</t>
  </si>
  <si>
    <t>DGP-016-2013</t>
  </si>
  <si>
    <t>4 Kit de Mantenimiento HP-4250 DTN</t>
  </si>
  <si>
    <t>500 Cajas Dobles de CD</t>
  </si>
  <si>
    <t>500 CD-DVD</t>
  </si>
  <si>
    <t>Equipos Varios de Oficina</t>
  </si>
  <si>
    <t>DGP-42120</t>
  </si>
  <si>
    <t>DGP-017-2013</t>
  </si>
  <si>
    <t>DGP-018-2013</t>
  </si>
  <si>
    <t>Productos de Material Plástico</t>
  </si>
  <si>
    <t>DGP-35800</t>
  </si>
  <si>
    <t>DGP-019-2013</t>
  </si>
  <si>
    <t>Utensilios de Comida y Comedor</t>
  </si>
  <si>
    <t>DGP-39400</t>
  </si>
  <si>
    <t>DGP-020-2013</t>
  </si>
  <si>
    <t>DGP-36920</t>
  </si>
  <si>
    <t>DGP-021-2013</t>
  </si>
  <si>
    <t>Mantenimiento y Reparación de Equipo de Computacion</t>
  </si>
  <si>
    <t>DGP-23350</t>
  </si>
  <si>
    <t>DGP-022-2013</t>
  </si>
  <si>
    <t>Equipos para Computacion</t>
  </si>
  <si>
    <t>DGP-42600</t>
  </si>
  <si>
    <t>DGP-023-2013</t>
  </si>
  <si>
    <t>Productos de Vidrio</t>
  </si>
  <si>
    <t>DGP-37200</t>
  </si>
  <si>
    <t>DGP-024-2013</t>
  </si>
  <si>
    <t>DGP-025-2013</t>
  </si>
  <si>
    <t>10 Paquetes de Galletas Oreo Dorada</t>
  </si>
  <si>
    <t>20 Paquetes de Galletas Surtidas</t>
  </si>
  <si>
    <t>30 Bolsas de Café de 1 Libra</t>
  </si>
  <si>
    <t>30 Bolsas de Hielo</t>
  </si>
  <si>
    <t>50 Refrescos de 3 Litros</t>
  </si>
  <si>
    <t>DGP-026-2013</t>
  </si>
  <si>
    <t>36 Cintas Para Impresión en Calculadoras</t>
  </si>
  <si>
    <t>25 Engrapadoras para Escritorio</t>
  </si>
  <si>
    <t>1500 Folder Tamaño Oficio</t>
  </si>
  <si>
    <t>28 Perforadoras Grandes</t>
  </si>
  <si>
    <t>28 Cajas Papel Carbon, Tamaño Carta</t>
  </si>
  <si>
    <t xml:space="preserve">100 Libretas Rayadas </t>
  </si>
  <si>
    <t>100 Rollos de Cinta Para Sellat Cajas</t>
  </si>
  <si>
    <t>100 Libretas de Espiral de Taquigrafia</t>
  </si>
  <si>
    <t>25 Cajas de Viñetas Adhesivas para CD</t>
  </si>
  <si>
    <t>DGP-027-2013</t>
  </si>
  <si>
    <t>3 Kit de Mantenimiento HP-4250 DTN</t>
  </si>
  <si>
    <t>4 Quemadores para DVD</t>
  </si>
  <si>
    <t>DGP-028-2013</t>
  </si>
  <si>
    <t>DGP-029-2013</t>
  </si>
  <si>
    <t>100 Cucharitas Deshechables</t>
  </si>
  <si>
    <t>50 Rollos de Papel  Higienico Para Dispensador de Baño</t>
  </si>
  <si>
    <t>50 Rollos de Papel Secador de Manos</t>
  </si>
  <si>
    <t>100 Archivadores (LEITZ) Tamaño Carta</t>
  </si>
  <si>
    <t>100 Archivadores (LEITZ) Tamaño Oficio</t>
  </si>
  <si>
    <t>500 Pliegos de Cartulina Satinada, Color Blanco</t>
  </si>
  <si>
    <t>200 Pliegos Cartulina, Kimberly, Color Blanco</t>
  </si>
  <si>
    <t>200 Pliegos Cartulina, Kimberly, Color Crema</t>
  </si>
  <si>
    <t>200 Pliegos de Cartulina, Kimberly, Color Amarillo</t>
  </si>
  <si>
    <t>200 Platos Deshechables</t>
  </si>
  <si>
    <t>DGP-030-2013</t>
  </si>
  <si>
    <t>DGP-031-2013</t>
  </si>
  <si>
    <t>DGP-032-2013</t>
  </si>
  <si>
    <t>DGP-033-2013</t>
  </si>
  <si>
    <t>DGP-034-2013</t>
  </si>
  <si>
    <t>DGP-035-2013</t>
  </si>
  <si>
    <t>150 Marcadores Fluorescentes, Color Amarillo</t>
  </si>
  <si>
    <t>140 Pegamento en Barra</t>
  </si>
  <si>
    <t>36 Cinta para Impresión de Calculadora</t>
  </si>
  <si>
    <t>16 Tijeras Grandes</t>
  </si>
  <si>
    <t>100 Cajas de Filminas, Tamaño Carta</t>
  </si>
  <si>
    <t>25 Marcadores Permanentes; Color Negro</t>
  </si>
  <si>
    <t>25 Engrapadoras Tipo Ejecutivo</t>
  </si>
  <si>
    <t>2000 Folder Tamaño Oficio</t>
  </si>
  <si>
    <t>50 Uñas Sacagrapas</t>
  </si>
  <si>
    <t>50 Cajas de Fasteners No. 8</t>
  </si>
  <si>
    <t>50 Botes de Corrector Liquido, Color Blanco</t>
  </si>
  <si>
    <t>150 Cajas de Clips No. 2</t>
  </si>
  <si>
    <t>150 Libretas Rayadas, Tamaño Carta</t>
  </si>
  <si>
    <t>100 Rollos Cinta Para Sellar Cajas</t>
  </si>
  <si>
    <t>150 Rollos de Masking Tape</t>
  </si>
  <si>
    <t>100 Libretas de Espiral tipo Taquigrafia</t>
  </si>
  <si>
    <t>5 Kit de Mantenimiento HP-4250 DTN</t>
  </si>
  <si>
    <t>3 Kit de Mantenimiento HP-4650 DTN</t>
  </si>
  <si>
    <t>DGP-036-2013</t>
  </si>
  <si>
    <t>200 Cajas de Carton Para Archivar</t>
  </si>
  <si>
    <t>50 Rollos de Papel Higienico para Dispensador</t>
  </si>
  <si>
    <t>50 Rollos de Papel Toalla para secar Manos</t>
  </si>
  <si>
    <t>100 Pliegos de Cartulina Amarilla, Kimberly</t>
  </si>
  <si>
    <t>DGP-037-2013</t>
  </si>
  <si>
    <t>DGP-038-2013</t>
  </si>
  <si>
    <t>15 Mouse inhalambrico</t>
  </si>
  <si>
    <t>DGP-039-2013</t>
  </si>
  <si>
    <t>DGP-040-2013</t>
  </si>
  <si>
    <t>20 Bolsas de Hielo</t>
  </si>
  <si>
    <t>Alimentos y Bebidas para Personas (Agua)</t>
  </si>
  <si>
    <t>DGP-041-2013</t>
  </si>
  <si>
    <t>DGP-042-2013</t>
  </si>
  <si>
    <t>DGP-043-2013</t>
  </si>
  <si>
    <t>DGP-044-2013</t>
  </si>
  <si>
    <t>Papel Tamaño Carta 8½ X 11</t>
  </si>
  <si>
    <t>DGP-33100</t>
  </si>
  <si>
    <t>DGP-045-2013</t>
  </si>
  <si>
    <t>Papel Tamaño Carta 8½ X 13</t>
  </si>
  <si>
    <t>DGP-046-2013</t>
  </si>
  <si>
    <t>DGP-047-2013</t>
  </si>
  <si>
    <t>DGP-048-2013</t>
  </si>
  <si>
    <t>DGP-049-2013</t>
  </si>
  <si>
    <t>DIRECCION GENERAL DE CONTROL DE FRANQUICIAS ADUANERA</t>
  </si>
  <si>
    <t>PLAN ANUAL DE COMPRAS Y CONTRATACIONES (PACC) PARA EL AÑO FISCAL  2013</t>
  </si>
  <si>
    <t>26-001             26-002</t>
  </si>
  <si>
    <t>DGCFA-31100</t>
  </si>
  <si>
    <t>DGCFA-001-2013</t>
  </si>
  <si>
    <t>226 Botes de Agua</t>
  </si>
  <si>
    <t>DGCFA-33100</t>
  </si>
  <si>
    <t>DGCFA-002-2013</t>
  </si>
  <si>
    <t>Papel Bond tamaño carta base 20  (Resmas 96)</t>
  </si>
  <si>
    <t>Papel Membretado Tamaño Oficio base 20  (Resmas 240)</t>
  </si>
  <si>
    <t>Papel Bond tamaño oficio (Resmas  120)</t>
  </si>
  <si>
    <t>Papel Bond Tamaño Legal Resmas (Resmas 36)</t>
  </si>
  <si>
    <t>Papel forma de caracol (Unidades 120)</t>
  </si>
  <si>
    <t>Libretas Taquigraficas (Unidades 60)</t>
  </si>
  <si>
    <t>Libretas Tamaño Carta (Unidades 8)</t>
  </si>
  <si>
    <t>Cuadernos Unicos de Control (Unidades 12)</t>
  </si>
  <si>
    <t>DGCFA-33400</t>
  </si>
  <si>
    <t>Servilletas (Unidades 14)</t>
  </si>
  <si>
    <t>Paquete de Vasos Descechables No.8 Dipsa (Unidades 10)</t>
  </si>
  <si>
    <t>Bolsas Cucharas Desechables Imperiales  (Unid. 10)</t>
  </si>
  <si>
    <t>Folders Tamaño Carta(Caja de 100 Unidades)   Resmas 20</t>
  </si>
  <si>
    <t>Folders Tamaño Oficio (Caja de 100 Unidades)  Resmas  36</t>
  </si>
  <si>
    <t xml:space="preserve">80   Bolsas de papel manila tamaño Legal   </t>
  </si>
  <si>
    <t>80   Bolsas de papel manila tamaño oficio</t>
  </si>
  <si>
    <t xml:space="preserve">60  Cajas para Archivar </t>
  </si>
  <si>
    <t>11  Formularios de Control de copias</t>
  </si>
  <si>
    <t>4   Formularios de control de Transporte</t>
  </si>
  <si>
    <t>40 Sobres blancos de correspondencia</t>
  </si>
  <si>
    <t>Elementos de limpieza</t>
  </si>
  <si>
    <t>DGCFA-39100</t>
  </si>
  <si>
    <t>DGCFA-003-2013</t>
  </si>
  <si>
    <t>120 Jabon de lavar trastes</t>
  </si>
  <si>
    <t>36 Jabon para lavar manos</t>
  </si>
  <si>
    <t>10 Franela para sacudir (Yadar)</t>
  </si>
  <si>
    <t>60 Detergente</t>
  </si>
  <si>
    <t>36 Desodorante Ambiental</t>
  </si>
  <si>
    <t xml:space="preserve">36 Jabon de lavar Manteles y Toallas para limpiar </t>
  </si>
  <si>
    <t xml:space="preserve">18  Aceite para limpiar madera </t>
  </si>
  <si>
    <t>DGCFA-39200</t>
  </si>
  <si>
    <t>DGCFA-004-2013</t>
  </si>
  <si>
    <t xml:space="preserve"> 6 Almohadillas para sello</t>
  </si>
  <si>
    <t xml:space="preserve"> 4 Almohadillas grande rectangulares para ventanilla</t>
  </si>
  <si>
    <t>18 Tintas para almohadilla</t>
  </si>
  <si>
    <t xml:space="preserve"> 30 Glicerina Solida</t>
  </si>
  <si>
    <t>20 Correctores liquido blanco</t>
  </si>
  <si>
    <t xml:space="preserve">60 Cajas de grapas standard </t>
  </si>
  <si>
    <t>18 Cajas de grapas grandes</t>
  </si>
  <si>
    <t>1 Engrapadora tamaño Super-grande</t>
  </si>
  <si>
    <t>20 Engrapadoras tamaño mediano</t>
  </si>
  <si>
    <t>6 Perforadoras  tamaño Mediano</t>
  </si>
  <si>
    <t>40  Cajas de Fasteners No.8</t>
  </si>
  <si>
    <t>54 Cajas de Fasteners No.7</t>
  </si>
  <si>
    <t>10 Reglas  de 18 pulgadas</t>
  </si>
  <si>
    <t>34 Bolsa de Hules # 18 de 1/4" LBS</t>
  </si>
  <si>
    <t>72 Bolsa de Hules # 33 de 1/4" LBS</t>
  </si>
  <si>
    <t>24 Cajas Lapices Tinta Negro (caja de 12 unidades)</t>
  </si>
  <si>
    <t xml:space="preserve">12 Cajas Lapices de Grafito </t>
  </si>
  <si>
    <t>12 Cajas  Lapiz Azul (caja de 12 unidades)</t>
  </si>
  <si>
    <t>12 Cajas Lapiz Rojo (caja de 12 unidades)</t>
  </si>
  <si>
    <t>20 Borradores transparentes</t>
  </si>
  <si>
    <t>6 Borradores con escobilla</t>
  </si>
  <si>
    <t>2 Borradores  para pizarron</t>
  </si>
  <si>
    <t>12 Maskin Tape</t>
  </si>
  <si>
    <t>40 Rollos de Tape transparente de 3/4x36 Mca. ABRO</t>
  </si>
  <si>
    <t>21 Rollos de Tape transparente de 3/4x72 Mca. ABRO</t>
  </si>
  <si>
    <t>40 Rollos Cinta Avana 2X100 yardas ABRO</t>
  </si>
  <si>
    <t>20 Pegamento en Barra</t>
  </si>
  <si>
    <t xml:space="preserve">60 CDs en cajas individuales </t>
  </si>
  <si>
    <t xml:space="preserve">100 Cajas  Clips No. 1 Standard #  1 </t>
  </si>
  <si>
    <t xml:space="preserve">50 Cajas  Clips No.2 Jumbos </t>
  </si>
  <si>
    <t>1 Pizarra Formica</t>
  </si>
  <si>
    <t>20 Marcadores para pizarra fórmica</t>
  </si>
  <si>
    <t>15 Marcadores gruesos</t>
  </si>
  <si>
    <t>30 Marcadores fluorecente grueso</t>
  </si>
  <si>
    <t>40 Marcador Fluorecente Fino</t>
  </si>
  <si>
    <t>2 Tijeras Grandes</t>
  </si>
  <si>
    <t>3 Tachuela de colores (Push Pins) caja 100 unidades</t>
  </si>
  <si>
    <t>4 Tintas para reloj marcador usado en la ventanilla</t>
  </si>
  <si>
    <t>6 Tintas para numeradora</t>
  </si>
  <si>
    <t>20 Unidades Papel adhesivo 3 x 5</t>
  </si>
  <si>
    <t xml:space="preserve">Utiles y Matriales Electricos </t>
  </si>
  <si>
    <t>DGCFA-39300</t>
  </si>
  <si>
    <t>DGCFA-005-2013</t>
  </si>
  <si>
    <r>
      <t>2  Baterias de Respaldo (</t>
    </r>
    <r>
      <rPr>
        <sz val="12"/>
        <color indexed="8"/>
        <rFont val="Calibri"/>
        <family val="2"/>
      </rPr>
      <t>Cap. de Respaldo 250-500)</t>
    </r>
  </si>
  <si>
    <t xml:space="preserve">Utiles de Cocina y Comedor </t>
  </si>
  <si>
    <t>DGCFA-39400</t>
  </si>
  <si>
    <t>DGCFA-006-2013</t>
  </si>
  <si>
    <t>14  Vasos de vidrio</t>
  </si>
  <si>
    <t>2 Vajilla de platos</t>
  </si>
  <si>
    <t>2 Juegos de Cubiertos</t>
  </si>
  <si>
    <t>3 Juegos de Tasas para tomar café</t>
  </si>
  <si>
    <t>1 Bote para basura  de Cocina 20GL</t>
  </si>
  <si>
    <t xml:space="preserve">3  Azafate para atender Reuniones </t>
  </si>
  <si>
    <t>8 Mantas y toallas de Cocina</t>
  </si>
  <si>
    <t xml:space="preserve">1 Pinza para Servir </t>
  </si>
  <si>
    <t xml:space="preserve">1 Cucharones </t>
  </si>
  <si>
    <t>Productos Diversos (Azucarera, Salero y Pimientero)</t>
  </si>
  <si>
    <t>DGCFA-39600</t>
  </si>
  <si>
    <t>DGCFA-XXX</t>
  </si>
  <si>
    <t>38 Toners HP CE255A para impresora</t>
  </si>
  <si>
    <t>10 Toners LEXMARK T650A11L para impresora</t>
  </si>
  <si>
    <t>24 Toners C7115A para impresora</t>
  </si>
  <si>
    <t>18 Toners  Q2613A para impresora</t>
  </si>
  <si>
    <t>13 Toners  para Impresora Multifucional Lexmark</t>
  </si>
  <si>
    <t>10 Toners  HP CE320 A Negro</t>
  </si>
  <si>
    <t>3 Toners  HP CE321 A Cyan</t>
  </si>
  <si>
    <t>3 Toners HP  CE322 A Yellow</t>
  </si>
  <si>
    <t>3 Toners HP CE323 A Magenta</t>
  </si>
  <si>
    <t>2 Toners Xerox 113R00719 Cyan</t>
  </si>
  <si>
    <t>2  Toners Xerox 113R00720 Magneta</t>
  </si>
  <si>
    <t xml:space="preserve">2  Toners Xerox 113R00721 Yellow </t>
  </si>
  <si>
    <t xml:space="preserve">2  Toners Xerox 113R00722 Black </t>
  </si>
  <si>
    <t>26-002</t>
  </si>
  <si>
    <t>DGCFA-23360</t>
  </si>
  <si>
    <t>DGCFA-007-2013</t>
  </si>
  <si>
    <t xml:space="preserve">Revision, Mantenimiento y Reparaciones  de 2 Aires acondicionados </t>
  </si>
  <si>
    <t xml:space="preserve">Mueble Varios de oficina </t>
  </si>
  <si>
    <t>DGCFA-42110</t>
  </si>
  <si>
    <t>DGCFA-008-2013</t>
  </si>
  <si>
    <t>2  Sillas Secretariales</t>
  </si>
  <si>
    <t>9  Sillas Semi Ejecutiva</t>
  </si>
  <si>
    <t xml:space="preserve">Equipo Varios de Oficina </t>
  </si>
  <si>
    <t>DGCFA-42120</t>
  </si>
  <si>
    <t xml:space="preserve">1 Trituradora de Papel </t>
  </si>
  <si>
    <t xml:space="preserve">1 Proyector </t>
  </si>
  <si>
    <t>3 Protectores de Energia de Pico</t>
  </si>
  <si>
    <t xml:space="preserve">1 Pantalla para Proyector </t>
  </si>
  <si>
    <t>1 Numeradora</t>
  </si>
  <si>
    <t>1 Telefono IP</t>
  </si>
  <si>
    <t>3 Audifonos para telefono IP</t>
  </si>
  <si>
    <t xml:space="preserve">Equipo de Computacion </t>
  </si>
  <si>
    <t>DGCFA-42600</t>
  </si>
  <si>
    <t>2  Computadoras tipo portatil</t>
  </si>
  <si>
    <t>2  Impresoras</t>
  </si>
  <si>
    <t xml:space="preserve">Electrodomesticos </t>
  </si>
  <si>
    <t>DGCFA-42140</t>
  </si>
  <si>
    <t>DGCFA-009-2013</t>
  </si>
  <si>
    <t>1   Oasis</t>
  </si>
  <si>
    <t xml:space="preserve">1 Cafetera 10 Tazas </t>
  </si>
  <si>
    <t xml:space="preserve">1  Licuadora </t>
  </si>
  <si>
    <t xml:space="preserve">Mantenimiento y Reparación de Equipo para Computación </t>
  </si>
  <si>
    <t>DGCFA-23350</t>
  </si>
  <si>
    <t>DGCFA-0010-2013</t>
  </si>
  <si>
    <t xml:space="preserve">Revision, Mantenimiento y Reparaciones  de 4 equipo de impresoras 2 HP y 2 Lexmark, de una Multfuncional Marca Lexmark.  </t>
  </si>
  <si>
    <t>GA-31100</t>
  </si>
  <si>
    <t>DCS-xxx</t>
  </si>
  <si>
    <t>CAFÉ</t>
  </si>
  <si>
    <t>CREMORA</t>
  </si>
  <si>
    <t>GALLETAS</t>
  </si>
  <si>
    <t>GA-31500</t>
  </si>
  <si>
    <t>DCS-001</t>
  </si>
  <si>
    <t>GA-32100</t>
  </si>
  <si>
    <t>DCS-002</t>
  </si>
  <si>
    <t>GA-32200</t>
  </si>
  <si>
    <t>DCS-003</t>
  </si>
  <si>
    <t>GA-32310</t>
  </si>
  <si>
    <t>GA-32400</t>
  </si>
  <si>
    <t>DCS-004</t>
  </si>
  <si>
    <t>GA-33100</t>
  </si>
  <si>
    <t>GA-33200</t>
  </si>
  <si>
    <t>DCS-005</t>
  </si>
  <si>
    <t>GA-33300</t>
  </si>
  <si>
    <t>GA-33400</t>
  </si>
  <si>
    <t>FOLDER COLORES T/C</t>
  </si>
  <si>
    <t>PAPEL CARBON T/C</t>
  </si>
  <si>
    <t>PAPEL CARBON T/O</t>
  </si>
  <si>
    <t>CARATULAS P/EMPASTE T/0</t>
  </si>
  <si>
    <t>PAPEL TOALLA</t>
  </si>
  <si>
    <t>PAPEL HIGIENICO</t>
  </si>
  <si>
    <t>SERVILLETAS</t>
  </si>
  <si>
    <t>CAJAS DE CARTÓN P/ARCNIVO</t>
  </si>
  <si>
    <t>PLATOS DESECHABLES</t>
  </si>
  <si>
    <t>GA-33500</t>
  </si>
  <si>
    <t>DCS-006</t>
  </si>
  <si>
    <t>GA-33600</t>
  </si>
  <si>
    <t>DCS-007</t>
  </si>
  <si>
    <t>GA-33700</t>
  </si>
  <si>
    <t>DCS-008</t>
  </si>
  <si>
    <t>GA-34300</t>
  </si>
  <si>
    <t>DCS-009</t>
  </si>
  <si>
    <t>GA-34400</t>
  </si>
  <si>
    <t>GA-35100</t>
  </si>
  <si>
    <t>GA-35210</t>
  </si>
  <si>
    <t>DCS-010</t>
  </si>
  <si>
    <t>GA-35400</t>
  </si>
  <si>
    <t>DCS-011</t>
  </si>
  <si>
    <t>GA-35500</t>
  </si>
  <si>
    <t>DCS-012</t>
  </si>
  <si>
    <t>GA-35610</t>
  </si>
  <si>
    <t>GA-35620</t>
  </si>
  <si>
    <t>GA-35650</t>
  </si>
  <si>
    <t>GA-35800</t>
  </si>
  <si>
    <t>GA-35920</t>
  </si>
  <si>
    <t>GA-35930</t>
  </si>
  <si>
    <t>GA-36100</t>
  </si>
  <si>
    <t>GA-36300</t>
  </si>
  <si>
    <t>GA-36400</t>
  </si>
  <si>
    <t>GA-36500</t>
  </si>
  <si>
    <t>GA-36920</t>
  </si>
  <si>
    <t>GA-36930</t>
  </si>
  <si>
    <t>GA-37200</t>
  </si>
  <si>
    <t>GA-37300</t>
  </si>
  <si>
    <t>GA-37400</t>
  </si>
  <si>
    <t>GA-37500</t>
  </si>
  <si>
    <t>GA-38400</t>
  </si>
  <si>
    <t>GA-39100</t>
  </si>
  <si>
    <t>GA-39200</t>
  </si>
  <si>
    <t>GA-39300</t>
  </si>
  <si>
    <t>FOCOS DE 60w 110V,</t>
  </si>
  <si>
    <t>GA-39400</t>
  </si>
  <si>
    <t>GA-39530</t>
  </si>
  <si>
    <t>GA-39600</t>
  </si>
  <si>
    <t>GA-42110</t>
  </si>
  <si>
    <t>GA-42120</t>
  </si>
  <si>
    <t>GA-42140</t>
  </si>
  <si>
    <t>GA-42220</t>
  </si>
  <si>
    <t>GA-42420</t>
  </si>
  <si>
    <t>GA-42510</t>
  </si>
  <si>
    <t>GA-42600</t>
  </si>
  <si>
    <t>GA-42800</t>
  </si>
  <si>
    <t>GA-46100</t>
  </si>
  <si>
    <t>Mantenimiento y Reparación de Equipo de Oficna y Muebles</t>
  </si>
  <si>
    <t xml:space="preserve">Servicio de Imprenta, Publicaciones y Reproducciones </t>
  </si>
  <si>
    <t>01-009</t>
  </si>
  <si>
    <t>UG-31100</t>
  </si>
  <si>
    <t>UG-001-2013</t>
  </si>
  <si>
    <t>Avena ( Bolsa 12)</t>
  </si>
  <si>
    <t xml:space="preserve"> Paquetes de Galleta de Avena (Paquetes 12)</t>
  </si>
  <si>
    <t xml:space="preserve"> Paquetes de Galleta Mantequilla  (Paquetes 12)</t>
  </si>
  <si>
    <t>Paquetes Galleta Crema (  Paquetes 12)</t>
  </si>
  <si>
    <t>Galleta Wafer de Fresa  (Paquetes 12)</t>
  </si>
  <si>
    <t xml:space="preserve"> Libras de Azúcar  ( 12)</t>
  </si>
  <si>
    <t>Bolsas de Café  (12)</t>
  </si>
  <si>
    <t>Lata de Té Lipton (12)</t>
  </si>
  <si>
    <t>Boletos de agua electropura( 144)</t>
  </si>
  <si>
    <t>Te de manzanilla (Caja 12)</t>
  </si>
  <si>
    <t>Bote de Cremora (12)</t>
  </si>
  <si>
    <t>UG-33100</t>
  </si>
  <si>
    <t>UG-XXX-2013</t>
  </si>
  <si>
    <t>Papel Bond Tamaño carta ( Resmas45)</t>
  </si>
  <si>
    <t>Papel Bond Tamaño Oficio (Resmas 30)</t>
  </si>
  <si>
    <t>Papel Bond Tamaño Legal (Resmas 24)</t>
  </si>
  <si>
    <t>UG-33300</t>
  </si>
  <si>
    <t>Banners (2)</t>
  </si>
  <si>
    <t>UG-33400</t>
  </si>
  <si>
    <t>UG-XX-2013</t>
  </si>
  <si>
    <t>Caratula Kimberly  para empaste, tamaño Oficio (Resmas 8)</t>
  </si>
  <si>
    <t>Caratula Kimberly  para empaste, tamaño Carta (Resmas 8)</t>
  </si>
  <si>
    <t>Pendaflex tamaño Carta (cajas 10)</t>
  </si>
  <si>
    <t>Pendaflex tamaño Oficio( cajas 12)</t>
  </si>
  <si>
    <t>Folder tamaño carta (Resmas 8)</t>
  </si>
  <si>
    <t>Folder tamaño oficio (Resmas 8)</t>
  </si>
  <si>
    <t>Viñeta para expediente ( 8 paquetes)</t>
  </si>
  <si>
    <t>Papel higienico Jumbo (64 unidades)</t>
  </si>
  <si>
    <t>Vasos desechables No.10 (50 unid.) (12 paquetes)</t>
  </si>
  <si>
    <t>Plato desechable No.7 (25 unid.) (8 paquetes)</t>
  </si>
  <si>
    <t>Cucharas desechables (50 unid.) (4pauqetes)</t>
  </si>
  <si>
    <t>Vasos conicos (200 unid. X caja) ( 12 paquetes)</t>
  </si>
  <si>
    <t>Sobres blancos (1 caja de 100)</t>
  </si>
  <si>
    <t>Sevilletas ( 12 paquetes)</t>
  </si>
  <si>
    <t>UG-36920</t>
  </si>
  <si>
    <t>Llavin de perilla( 1 unidad)</t>
  </si>
  <si>
    <t>Papeleras (4 unidades)</t>
  </si>
  <si>
    <t>Elementos de Limpieza y Aseo Persona</t>
  </si>
  <si>
    <t>UG-39100</t>
  </si>
  <si>
    <t>N/P</t>
  </si>
  <si>
    <t>Desodorante Ambiental (spray) (9 unidades)</t>
  </si>
  <si>
    <t>Jabon para loza ( 9 unidades)</t>
  </si>
  <si>
    <t>UG-39600</t>
  </si>
  <si>
    <t>Memorias USB (8 GB) (5 unidades)</t>
  </si>
  <si>
    <t>Toner para fotocopiadora  Cano, Modelo 1025j (2 unidadades)</t>
  </si>
  <si>
    <t>Toner para Impresora Lexmark T652 (Negro) (2 toneer)</t>
  </si>
  <si>
    <t>UG-39200</t>
  </si>
  <si>
    <t>Clip tamaño pequeño (cajitas 15)</t>
  </si>
  <si>
    <t>Clip tamaño grande (9 cajitas)</t>
  </si>
  <si>
    <t>Cartapacios Archivadores tamaño oficio( 10 unidades)</t>
  </si>
  <si>
    <t>Pegamento en barra (40 gramos) (6 unidades)</t>
  </si>
  <si>
    <t>Borradores  para lapiz carbon (10 unidades)</t>
  </si>
  <si>
    <t>Grapas  26/6 (caja 5,00 unid.) (18 cajas)</t>
  </si>
  <si>
    <t>Grapas  estandar (24 cajitas)</t>
  </si>
  <si>
    <t>Perforadoras (10 unidades)</t>
  </si>
  <si>
    <t>Fastener No. 8 (15 cajitas)</t>
  </si>
  <si>
    <t>Tape transparente  1/2 (11 roollos)</t>
  </si>
  <si>
    <t>Marcador fluorescente delgado amarillo (Caja 10 unid.) (9 cajas)</t>
  </si>
  <si>
    <t>Marcador fluorescente rosado amarillo (Caja 10 unid.) (9 cajas)</t>
  </si>
  <si>
    <t>Lápiz Tinta color  negro (caja 12 unid.) ( 8 cajas)</t>
  </si>
  <si>
    <t>Libretas taquigrafìa ( 22 unidades)</t>
  </si>
  <si>
    <t>Corrector liquido blanco ( 18 unidades)</t>
  </si>
  <si>
    <t>Marcador para pizarra color negro (15 unidades)</t>
  </si>
  <si>
    <t>Marcador para pizarra color rojo (15 unidades)</t>
  </si>
  <si>
    <t>Marcador para pizarra color verde( 15 unidades)</t>
  </si>
  <si>
    <t>Marcador para pizarra color azul (15 unidades)</t>
  </si>
  <si>
    <t>Marcador permanente color negro( 10 unidades)</t>
  </si>
  <si>
    <t>Marcador permanente color rojo ( 10 unidades)</t>
  </si>
  <si>
    <t>Marcador permanente color azul ( 10 unidades)</t>
  </si>
  <si>
    <t>Marcador Pilot, color dorado 8 10 unidades)</t>
  </si>
  <si>
    <t>Masking Tape  1/2 (10 rollos)</t>
  </si>
  <si>
    <t>Làpiz grafito (36 unidades)</t>
  </si>
  <si>
    <t>Filminas tamaño carta (6 cajas)</t>
  </si>
  <si>
    <t>Binder de 3 agujeros de 1"(16 unidades)</t>
  </si>
  <si>
    <t>Reglas metalicas de 12"(12 unidades)</t>
  </si>
  <si>
    <t>Engrapadoras (24 unidades)</t>
  </si>
  <si>
    <t>Glicerina solida( 10 unidades)</t>
  </si>
  <si>
    <t>Hule No.18 (18 bolsitas)</t>
  </si>
  <si>
    <t>Hule No.33 (9 bolsas)</t>
  </si>
  <si>
    <t>Sacagrapas estandar (24 unidades)</t>
  </si>
  <si>
    <t>Tachuela para pizarra (16 bolsitas)</t>
  </si>
  <si>
    <t>Borrador para Pizarra (9 unidades)</t>
  </si>
  <si>
    <t>CD-R (50 unidades)</t>
  </si>
  <si>
    <t>DVD (15 unidades)</t>
  </si>
  <si>
    <t>Almohadillas para mouse ( 8 unidades)</t>
  </si>
  <si>
    <t>Base estandar para Tape ( 10 unidades)</t>
  </si>
  <si>
    <t>UG-39300</t>
  </si>
  <si>
    <t>Candelas fluorescentes de 40W ( 20 unidades)</t>
  </si>
  <si>
    <t>Cajas de Candelas de 20W ( 20 unidades)</t>
  </si>
  <si>
    <t>Balastros (8 unidades)</t>
  </si>
  <si>
    <t>Muebles Varios de Oficina</t>
  </si>
  <si>
    <t>UG-42110</t>
  </si>
  <si>
    <t>Estantes Metalicos (Armario) (1 unidad)</t>
  </si>
  <si>
    <t>Empeinadora (1 unidad)</t>
  </si>
  <si>
    <t>Equipo para Computación</t>
  </si>
  <si>
    <t>UG-42600</t>
  </si>
  <si>
    <t>Computadora Portatil (1 unidad)</t>
  </si>
  <si>
    <t>Impresora Laser a colores (1 unidad)</t>
  </si>
  <si>
    <t>Data Show (1 unidad)</t>
  </si>
  <si>
    <t>Reloj Fechador (1 unidad)</t>
  </si>
  <si>
    <t>UG-23360</t>
  </si>
  <si>
    <t>Fondos Nacionales</t>
  </si>
  <si>
    <t>DIRECCION GENERAL DE BIENES NACIONALES</t>
  </si>
  <si>
    <t>Plan Anual de Compras Y Contrataciones (PACC) Para el año fiscal 2013</t>
  </si>
  <si>
    <t>Evaluación de Precalificación</t>
  </si>
  <si>
    <t>Evaluación de las Ofertas</t>
  </si>
  <si>
    <t>Recepción de Bienes, Servicios u Obras</t>
  </si>
  <si>
    <t>Mantenimiento y Reparación de Equipo Y maq. De reproducc.</t>
  </si>
  <si>
    <t>25-001</t>
  </si>
  <si>
    <t>DGBN-23310</t>
  </si>
  <si>
    <t>DGBN-005-2013</t>
  </si>
  <si>
    <t>Mantenimiento y Reparación de Equipo de computo (3 unid.)</t>
  </si>
  <si>
    <t>DGBN-23350</t>
  </si>
  <si>
    <t>Mant., instalacion Y Rep. De 4 aires acondicionados, mant. Fot. Kyocera, tapizado de 5 sillas</t>
  </si>
  <si>
    <t>DGBN-23360</t>
  </si>
  <si>
    <t>DGBN-006-2013</t>
  </si>
  <si>
    <t xml:space="preserve">Mant. Y Rep. De equipo de comunicación  </t>
  </si>
  <si>
    <t>DGBN-23370</t>
  </si>
  <si>
    <t>Mant. Y Rep. de otros equipos (3 unid.)</t>
  </si>
  <si>
    <t>DGBN-23390</t>
  </si>
  <si>
    <t>Mant. De sist. Informaticos</t>
  </si>
  <si>
    <t>DGBN-23600</t>
  </si>
  <si>
    <t>serv. De imprenta public. Y reproducc. (1 unid.)</t>
  </si>
  <si>
    <t>DGBN-25300</t>
  </si>
  <si>
    <t>DGBN-002-2013</t>
  </si>
  <si>
    <t>Primas y gtos de seguros</t>
  </si>
  <si>
    <t>DGBN-25400</t>
  </si>
  <si>
    <t>Serv. De Internet</t>
  </si>
  <si>
    <t>DGBN-25700</t>
  </si>
  <si>
    <t>Alimentos y bebidas para personas (302 botellones)</t>
  </si>
  <si>
    <t>Catalogo</t>
  </si>
  <si>
    <t>DGBN-31100</t>
  </si>
  <si>
    <t>DGBN-003-2013</t>
  </si>
  <si>
    <t>Franela (1 unid.)</t>
  </si>
  <si>
    <t>DGBN-32100</t>
  </si>
  <si>
    <t>DGBN-004-2013</t>
  </si>
  <si>
    <t>Cortinas (3 unidades)</t>
  </si>
  <si>
    <t>DGBN-32200</t>
  </si>
  <si>
    <t xml:space="preserve">Papel bond 20 tamaño carta (147 unid.) </t>
  </si>
  <si>
    <t>DGBN-33100</t>
  </si>
  <si>
    <t>Papel bond 20 tamaño oficio (138 unid.)</t>
  </si>
  <si>
    <t>Papel bond 20 tamaño legal (30 unid.)</t>
  </si>
  <si>
    <t>Papel p/ computacion</t>
  </si>
  <si>
    <t>DGBN-33200</t>
  </si>
  <si>
    <t>Sobre manila membretado T/legal (40 unid.)</t>
  </si>
  <si>
    <t>DGBN-33300</t>
  </si>
  <si>
    <t>DGBN-007-2013</t>
  </si>
  <si>
    <t>Sobre manila membretado T/oficio (90 unid.)</t>
  </si>
  <si>
    <t>Sobre manila membretado T/carta (90 unid.)</t>
  </si>
  <si>
    <t>Sobre blanco membretado (2040 unid.)</t>
  </si>
  <si>
    <t>Folder T/carta (500 unid.)</t>
  </si>
  <si>
    <t>DGBN-33400</t>
  </si>
  <si>
    <t>Folder T/oficio               (700 unid.)</t>
  </si>
  <si>
    <t>Caratula p/empaste T/carta (100 unid.)</t>
  </si>
  <si>
    <t>cajas de carton 6 1/2 x 11 1/2 x 10 (10 unid.)</t>
  </si>
  <si>
    <t>cajas de carton 11 x 18 x 10 (10 unid.)</t>
  </si>
  <si>
    <t>Papel manila (50 unid.)</t>
  </si>
  <si>
    <t>Vasos p/ café No.6       (10 paq.)</t>
  </si>
  <si>
    <t>Vasos p/ refresco No.7 (10 paq.)</t>
  </si>
  <si>
    <t>Servilletas de 100unid.        (10 paq.)</t>
  </si>
  <si>
    <t>Vasos conicos (10 paq.)</t>
  </si>
  <si>
    <t>Cucharas pequeñas             (10 paq.)</t>
  </si>
  <si>
    <t>Pendaflex T/O (10 cajas)</t>
  </si>
  <si>
    <t>DGBN-33500</t>
  </si>
  <si>
    <t>DGBN-001-2013</t>
  </si>
  <si>
    <t>Libros (leyes)</t>
  </si>
  <si>
    <t>DGBN-009-2013</t>
  </si>
  <si>
    <t>DGBN-33700</t>
  </si>
  <si>
    <t>Portafolio</t>
  </si>
  <si>
    <t>DGBN-34000</t>
  </si>
  <si>
    <t>Recarga de extintores        (4 unid.)</t>
  </si>
  <si>
    <t>DGBN-35100</t>
  </si>
  <si>
    <t>Pegamento PVC (4 unid.)</t>
  </si>
  <si>
    <t>Barniz de madera                (4 unid.)</t>
  </si>
  <si>
    <t>DGBN-35500</t>
  </si>
  <si>
    <t>Pintura spray (5unid.)</t>
  </si>
  <si>
    <t>Rebalse p/ inodoro            (5 unid.)</t>
  </si>
  <si>
    <t>DGBN-35800</t>
  </si>
  <si>
    <t>Juego completo de lavamanos (3 unid.)</t>
  </si>
  <si>
    <t>Llavines p/ credenza           (4 unid.)</t>
  </si>
  <si>
    <t>Llavines p/ escritorio          (4 unid.)</t>
  </si>
  <si>
    <t>Set de herramientas</t>
  </si>
  <si>
    <t>DGBN-36930</t>
  </si>
  <si>
    <t>Borradores de goma (50) y pizarra (5)</t>
  </si>
  <si>
    <t>DGBN-39200</t>
  </si>
  <si>
    <t>Cuadernos unicos gdes (7 unid.))</t>
  </si>
  <si>
    <t>Cinta adhesiva: p/ cajas (20), maskin (10) y transparente (50)</t>
  </si>
  <si>
    <t>Corrector blanco tipo lapiz (30 unid.)</t>
  </si>
  <si>
    <t>Clips peq. Y gdes               (30 y 30)</t>
  </si>
  <si>
    <t>Fastener No.8 (25 unid.)</t>
  </si>
  <si>
    <t>Filminas/ acetatos (1 caja)</t>
  </si>
  <si>
    <t>Grapas metalicas                 (50 cajas)</t>
  </si>
  <si>
    <t>Grapadora de escritorio (15) y de folleto (1)</t>
  </si>
  <si>
    <t>Perforadora peq.                (25 unid.)</t>
  </si>
  <si>
    <t>Hules bolsa (16)</t>
  </si>
  <si>
    <t>Lapiz tinta negro (600), grafito (600) y bicolor (30)</t>
  </si>
  <si>
    <t>Libreta taquigrafia (80) y T/ carta (30)</t>
  </si>
  <si>
    <t>Marcador permanente negro (20), pta fina (24), resaltador (50), p/ pizarra (24 y dorado (5)</t>
  </si>
  <si>
    <t>Post it (25 unid.)</t>
  </si>
  <si>
    <t>Reglas transparente 12" (20)</t>
  </si>
  <si>
    <t>Sacagrapas (24 unid.)</t>
  </si>
  <si>
    <t xml:space="preserve">Almohadilla (12) y               Tinta (12) </t>
  </si>
  <si>
    <t>Tijeras medianas (12)</t>
  </si>
  <si>
    <t>Pegamento en barra (60)</t>
  </si>
  <si>
    <t>Glicerina (20 unid.)</t>
  </si>
  <si>
    <t>DGBN-011-2013</t>
  </si>
  <si>
    <t>Clavos p/ empaste gde (20 unid.)</t>
  </si>
  <si>
    <t>Base estándar p/ tape (5)</t>
  </si>
  <si>
    <t>Sellos (5 unid.)</t>
  </si>
  <si>
    <t>Puntero (2 unid.)</t>
  </si>
  <si>
    <t>Cinta p/ calculadora electronica 3,5 cm            (5 unid.)</t>
  </si>
  <si>
    <t>Tablero T/ oficio (20)</t>
  </si>
  <si>
    <t>Archivador tipo leitz (30)</t>
  </si>
  <si>
    <t>Protectores de pico (5)</t>
  </si>
  <si>
    <t>DGBN-39300</t>
  </si>
  <si>
    <t>DGBN-012-2013</t>
  </si>
  <si>
    <t>Baterias alcalinas AAA, AA (15)</t>
  </si>
  <si>
    <t>Cinta aislante (5unid.)</t>
  </si>
  <si>
    <t>Lamina acrilica p/ cielo falso (15)</t>
  </si>
  <si>
    <t>Timbre</t>
  </si>
  <si>
    <t>Balastro (10) y tubo fluorescente 2 x 32 watts (20)</t>
  </si>
  <si>
    <t>Cartucho de impresión HP CE255A (10), HP Q7551A (5)</t>
  </si>
  <si>
    <t>DGBN-39600</t>
  </si>
  <si>
    <t>DGBN-013-2013</t>
  </si>
  <si>
    <t>Cartucho de tinta HP C9351AAL 21 negro (6) Y 22 color (6)</t>
  </si>
  <si>
    <t>Cartucho de tinta HP CE260A color (4) Y HP CE260A negro (3)</t>
  </si>
  <si>
    <t>Toner p/ fotocopiadora FS-3040FP (5)</t>
  </si>
  <si>
    <t>Cartucho p/ telefax UX-P115 (5)Y UXB700 (5)</t>
  </si>
  <si>
    <t>CD (50) Y DVD (50)</t>
  </si>
  <si>
    <t>Cinta p/ reloj fechador (5)</t>
  </si>
  <si>
    <t>Cartucho de tinta T140 320 Magenta (2), T140 220 ciano (2), T140 420 amarillo (2), T140 120 negro (5)</t>
  </si>
  <si>
    <t>Cartucho de tinta HP 96 negro (5) y HP 97 color (5)</t>
  </si>
  <si>
    <t>Teclado (2) y mouse (2)</t>
  </si>
  <si>
    <t>Accesorios p/ instalar aire acondicionado</t>
  </si>
  <si>
    <t>Accesoris p/ instalar refrigeradora</t>
  </si>
  <si>
    <t>Brazo hidraulico p/ puerta</t>
  </si>
  <si>
    <t>Percoladora (1 unid.)</t>
  </si>
  <si>
    <t>DGBN-42140</t>
  </si>
  <si>
    <t xml:space="preserve">Telefonos (10 unid.)  </t>
  </si>
  <si>
    <t>DGBN-42500</t>
  </si>
  <si>
    <t>Camara (1 unid.)</t>
  </si>
  <si>
    <t>DGBN-015-2013</t>
  </si>
  <si>
    <t>Computadoras (1 unid.)</t>
  </si>
  <si>
    <t>DGBN-42600</t>
  </si>
  <si>
    <t>Mesa p/ coapacitacion      (1 unid.)</t>
  </si>
  <si>
    <t>DGBN-42710</t>
  </si>
  <si>
    <t>DGBN-014-2014</t>
  </si>
  <si>
    <t>Escalera (1 inid.)</t>
  </si>
  <si>
    <t>DGBN-42800</t>
  </si>
  <si>
    <t>Fecha de emisión: Marzo 04, 2013.</t>
  </si>
  <si>
    <t>Fecha de Modificación</t>
  </si>
  <si>
    <t>Fecha de Aprobación</t>
  </si>
  <si>
    <t>LIC. GABRIELA SALGADO PAGOAGA</t>
  </si>
  <si>
    <t>CONTADURIA GENERAL DE LA REPUBLICA</t>
  </si>
  <si>
    <t>LPI, LPN, LP, 3C, 2C, CD</t>
  </si>
  <si>
    <t>Estimado</t>
  </si>
  <si>
    <t>PROGRAMA /ACTIVIDAD</t>
  </si>
  <si>
    <t>OBJETO DEL GASTO</t>
  </si>
  <si>
    <t>Tapizado y reparación de 12 sillas de Oficina</t>
  </si>
  <si>
    <t xml:space="preserve"> 12/01</t>
  </si>
  <si>
    <t>CGR-23360</t>
  </si>
  <si>
    <t>CGR-007-2013</t>
  </si>
  <si>
    <t>Empaste Estados e Informes Financieros</t>
  </si>
  <si>
    <t>CGR-25300</t>
  </si>
  <si>
    <t>CGR-002-2013</t>
  </si>
  <si>
    <t xml:space="preserve">Catálogo </t>
  </si>
  <si>
    <t>CGR-31100</t>
  </si>
  <si>
    <t>CGR-001-2013</t>
  </si>
  <si>
    <t>30 Bolsas de Azucar</t>
  </si>
  <si>
    <t>39 Paquetes de Galletas</t>
  </si>
  <si>
    <t>40 Bolsas de Café</t>
  </si>
  <si>
    <t>70 Unidades de Refrescos 2.5 litros</t>
  </si>
  <si>
    <t>CGR-32100</t>
  </si>
  <si>
    <t>CGR-004-2013</t>
  </si>
  <si>
    <t>48 Toallas</t>
  </si>
  <si>
    <t>CGR-32200</t>
  </si>
  <si>
    <t>302 resmas de Papel Bond 20, Tamaño Carta.</t>
  </si>
  <si>
    <t>CGR-33100</t>
  </si>
  <si>
    <t>CGR-33200</t>
  </si>
  <si>
    <t>200 Sobre Manila Membretado 91X2X13.5</t>
  </si>
  <si>
    <t>CGR-33300</t>
  </si>
  <si>
    <t>CGR-008-2013</t>
  </si>
  <si>
    <t>220 Sobre Manila Membretado 12X15</t>
  </si>
  <si>
    <t>3960 Sobres Blancos Membretados</t>
  </si>
  <si>
    <t>1300 Folder Tamaño Carta</t>
  </si>
  <si>
    <t>CGR-33400</t>
  </si>
  <si>
    <t>1274 Folder Tamaño Oficio</t>
  </si>
  <si>
    <t>300 pliegos Cartulina Corriente</t>
  </si>
  <si>
    <t>200 pliegos Cartulina Lino</t>
  </si>
  <si>
    <t>15 pliegos Cartulina Fluorescente</t>
  </si>
  <si>
    <t>LIC. JOSE LUIS ROMERO NOLASCO</t>
  </si>
  <si>
    <t>CONTADOR GENERAL DE LA REPUBLICA</t>
  </si>
  <si>
    <t>25 Cajas de Cartón 61X2X11.5X10</t>
  </si>
  <si>
    <t>45Cajas de Cartón 11X18X10</t>
  </si>
  <si>
    <t>95 pliegos Papel Manila</t>
  </si>
  <si>
    <t>Suscripción de la Gaceta</t>
  </si>
  <si>
    <t>CGR-33500</t>
  </si>
  <si>
    <t>Libros (Enciclopedia)</t>
  </si>
  <si>
    <t>400 sellos postales (Estampillas)</t>
  </si>
  <si>
    <t>CGR-33700</t>
  </si>
  <si>
    <t>Recarga de 3 Extintores</t>
  </si>
  <si>
    <t>CGR-35100</t>
  </si>
  <si>
    <t>Basureros Plásticos</t>
  </si>
  <si>
    <t>CGR-35800</t>
  </si>
  <si>
    <t>6 Candados</t>
  </si>
  <si>
    <t>CGR-36920</t>
  </si>
  <si>
    <t>6 Llavines</t>
  </si>
  <si>
    <t>1 Martillo</t>
  </si>
  <si>
    <t>CGR-36930</t>
  </si>
  <si>
    <t>1 Tenaza</t>
  </si>
  <si>
    <t>150 Anillo de Encuadernación de 1"</t>
  </si>
  <si>
    <t>CGR-39200</t>
  </si>
  <si>
    <t>150 Anillo de Encuadernación de 1/4"</t>
  </si>
  <si>
    <t>150 Anillo de Encuadernación de 5/8"</t>
  </si>
  <si>
    <t>150 Anillo de Encuadernación de 3/4"</t>
  </si>
  <si>
    <t>150 Anillo de Encuadernación de 7/8"</t>
  </si>
  <si>
    <t>100 Anillo de Encuadernación de 1 1/2"</t>
  </si>
  <si>
    <t>148 Anillo de Encuadernación de 3/8"</t>
  </si>
  <si>
    <t>148 Anillo de Encuadernación de 1/2"</t>
  </si>
  <si>
    <t>100Anillo de Encuadernación de 9/16"</t>
  </si>
  <si>
    <t>100 Anillo de Encuadernación de 2"</t>
  </si>
  <si>
    <t>48 Borradores de Goma</t>
  </si>
  <si>
    <t>12 Borrador para Pizarra de Formica</t>
  </si>
  <si>
    <t>CGR-010-2013</t>
  </si>
  <si>
    <t>36 Cuadernos Unicos Pequeños 400 páginas, pasta forro plastico</t>
  </si>
  <si>
    <t>24 Cinta Adhesiva para Cajas</t>
  </si>
  <si>
    <t xml:space="preserve"> 24 Corrector Blanco de Agua, Tipo Lapiz</t>
  </si>
  <si>
    <t>36 Cinta maskin tape</t>
  </si>
  <si>
    <t>36 Cinta Tape Transparente</t>
  </si>
  <si>
    <t>75 Cajas de Clips No. 1</t>
  </si>
  <si>
    <t>75 Cajas de Clips No. 2</t>
  </si>
  <si>
    <t>50 Cajas de Fasteners</t>
  </si>
  <si>
    <t>100 Filminas</t>
  </si>
  <si>
    <t>75 Cajas de Grapas metálicas</t>
  </si>
  <si>
    <t>12 Grapadoras Grandes</t>
  </si>
  <si>
    <t>12 Perforadoras Grandes</t>
  </si>
  <si>
    <t>24 Bolsas de Hules</t>
  </si>
  <si>
    <t>36 Unidades de Lapiz tinta Rojo</t>
  </si>
  <si>
    <t>200 Lapaices tinta Negro</t>
  </si>
  <si>
    <t>400 Lapiz Grafito</t>
  </si>
  <si>
    <t>36 Libretas de Taquigrafía</t>
  </si>
  <si>
    <t>Libretas Rayadas Tamaño 36Carta</t>
  </si>
  <si>
    <t>120 unidades de Marcadores Permanentes</t>
  </si>
  <si>
    <t>24 Unidades de Marcadores Permanentes</t>
  </si>
  <si>
    <t>48 Marcadores Fluorescentes</t>
  </si>
  <si>
    <t>24 Post It</t>
  </si>
  <si>
    <t>36 Reglas Transparentes de 12"</t>
  </si>
  <si>
    <t>12 Sacagrapas</t>
  </si>
  <si>
    <t>12 Tinta para Sellos color negro.</t>
  </si>
  <si>
    <t>CGR-005-2013</t>
  </si>
  <si>
    <t>24 Tijeras Medianas</t>
  </si>
  <si>
    <t>24 Marcador Punta Fina</t>
  </si>
  <si>
    <t>12 Marcador para Pizarra de Formica</t>
  </si>
  <si>
    <t>12 Marcador Dorado ( para marcar equipo)</t>
  </si>
  <si>
    <t>24 Almohadillas para Sellos</t>
  </si>
  <si>
    <t>30 Pegamento UHU</t>
  </si>
  <si>
    <t>12 Glicerina</t>
  </si>
  <si>
    <t>24 Lapiz Bicolor</t>
  </si>
  <si>
    <t>12 Archivadores (Leitz)</t>
  </si>
  <si>
    <t>12 Clavos para Empaste grandes</t>
  </si>
  <si>
    <t>4 Base estándar para Tape</t>
  </si>
  <si>
    <t>1 Sellos</t>
  </si>
  <si>
    <t>14 Protector de Pico</t>
  </si>
  <si>
    <t>20 Balastros</t>
  </si>
  <si>
    <t>9 Cinta Aislante</t>
  </si>
  <si>
    <t>59 Tubos Fluorescentes</t>
  </si>
  <si>
    <t>3 Cartucho de Tinta HP Q7551A</t>
  </si>
  <si>
    <t>CGR-39600</t>
  </si>
  <si>
    <t>3 Cartucho de Tinta HP CE505A</t>
  </si>
  <si>
    <t>3 Cartucho de Tinta HP C9351A (21)</t>
  </si>
  <si>
    <t>3 Cartucho de Tinta HP C9352A (22)</t>
  </si>
  <si>
    <t>1 Cartucho de Tinta HP CE263A</t>
  </si>
  <si>
    <t>1 Cartucho de Tinta HP CE262A</t>
  </si>
  <si>
    <t>1 Cartucho de Tinta HP CE260A</t>
  </si>
  <si>
    <t>1 Cartucho de Tinta HP CE261A</t>
  </si>
  <si>
    <t>6 Cartucho de Tinta HP CE255A</t>
  </si>
  <si>
    <t>7 Cartucho de Tinta HP CE255A</t>
  </si>
  <si>
    <t>3 Cartucho de Tinta HP Q6511A</t>
  </si>
  <si>
    <t>3 Cartucho de Tinta HP Q7553A</t>
  </si>
  <si>
    <t>3 Cinta Impresora para Reloj Fechador</t>
  </si>
  <si>
    <t>3 Cartucho para Telefax KXFA-205</t>
  </si>
  <si>
    <t>3 Cartucho para Telefax Sharp UX-C70B</t>
  </si>
  <si>
    <t>6 Cartucho para Fotocopiadora Cannon GPR-35</t>
  </si>
  <si>
    <t>6 Mouse Optico USB</t>
  </si>
  <si>
    <t>23 CD</t>
  </si>
  <si>
    <t>24 DVD</t>
  </si>
  <si>
    <t>2 Percoladoras Eléctricas</t>
  </si>
  <si>
    <t>CGR-42140</t>
  </si>
  <si>
    <t>8 Teléfonos</t>
  </si>
  <si>
    <t>CGR-42500</t>
  </si>
  <si>
    <t>1 Telefax</t>
  </si>
  <si>
    <t>1 Equipo de Computación (Computadora)</t>
  </si>
  <si>
    <t>CGR-42600</t>
  </si>
  <si>
    <t>2 Escalera</t>
  </si>
  <si>
    <t>CGR-42800</t>
  </si>
  <si>
    <t>GA-22270</t>
  </si>
  <si>
    <t>GA-23100</t>
  </si>
  <si>
    <t>GA-23200</t>
  </si>
  <si>
    <t>GA-23320</t>
  </si>
  <si>
    <t>GA-23350</t>
  </si>
  <si>
    <t>GA-23360</t>
  </si>
  <si>
    <t>GA-23370</t>
  </si>
  <si>
    <t>GA-23390</t>
  </si>
  <si>
    <t>GA-23400</t>
  </si>
  <si>
    <t>GA-23500</t>
  </si>
  <si>
    <t>GA-24200</t>
  </si>
  <si>
    <t>GA-24300</t>
  </si>
  <si>
    <t>GA-24400</t>
  </si>
  <si>
    <t>GA-24900</t>
  </si>
  <si>
    <t>GA-25300</t>
  </si>
  <si>
    <t>GA-25600</t>
  </si>
  <si>
    <t>Confecciones Textiles</t>
  </si>
  <si>
    <t>Estructuras Metalicas Acabadas</t>
  </si>
  <si>
    <t xml:space="preserve">Accesorios de Metal </t>
  </si>
  <si>
    <t>Elementos de Ferreteria</t>
  </si>
  <si>
    <t>Productos de Loza y Porcelana</t>
  </si>
  <si>
    <t>Elementos de Limpieza y Aseo personal</t>
  </si>
  <si>
    <t>Utiles de Escritorio Oficina y Enseñanza</t>
  </si>
  <si>
    <t>Utiles y Materiales Eléctricos</t>
  </si>
  <si>
    <t>Utencilios de Cocina y Comedor</t>
  </si>
  <si>
    <t xml:space="preserve">Otros Repuestos y Accesorios </t>
  </si>
  <si>
    <t>Electrodomesticos</t>
  </si>
  <si>
    <t>GASTOS DE FUNCIONAMIENTO DE LA UAP AÑO 2013</t>
  </si>
  <si>
    <t>PROGRAMA DE CONTRATACIONES Y ADQUISICIONES (FECHAS ESTIMADAS/REALES)</t>
  </si>
  <si>
    <t>Alquiler de Edificios, Viviendas  y Locales</t>
  </si>
  <si>
    <t>20-02</t>
  </si>
  <si>
    <t>UAP-22100</t>
  </si>
  <si>
    <t>Ana León</t>
  </si>
  <si>
    <t>ND</t>
  </si>
  <si>
    <t>continuidad de contrato de alquiler de local para bodega</t>
  </si>
  <si>
    <t>UAP-33100</t>
  </si>
  <si>
    <t>Papel de escritorio tamaño carta, oficio y legal</t>
  </si>
  <si>
    <t>UAP-33500</t>
  </si>
  <si>
    <t>Suscripción de periódicos de circulación nacional</t>
  </si>
  <si>
    <t>Especies Timbradas y Valores</t>
  </si>
  <si>
    <t>UAP-33700</t>
  </si>
  <si>
    <t>Certificados de Autenticidad, Timbres y Otros</t>
  </si>
  <si>
    <t>UAP-39100</t>
  </si>
  <si>
    <t>Jabón de tocador, papel higiénico, jabón desinfectante y otros</t>
  </si>
  <si>
    <t>Útiles de Escritorio, Oficina y Enseñanza</t>
  </si>
  <si>
    <t>UAP-39200</t>
  </si>
  <si>
    <t>Lápices tinta y frafito, borradores, folders, engrapadoras, perforadoreas, fasteners y otros</t>
  </si>
  <si>
    <t>UAP-39300</t>
  </si>
  <si>
    <t>Bombillos, lámparas,  terminales y otros</t>
  </si>
  <si>
    <t>Repuestos y Accesorios</t>
  </si>
  <si>
    <t>UAP-39600</t>
  </si>
  <si>
    <t>Cartuchos de impresora y otros</t>
  </si>
  <si>
    <t>14-001</t>
  </si>
  <si>
    <t>DGCP-31100</t>
  </si>
  <si>
    <t>DGCP-ADMON-013-2013</t>
  </si>
  <si>
    <t>Agua Azul 500 Agua Purificada</t>
  </si>
  <si>
    <t>CD</t>
  </si>
  <si>
    <t>COMIDA</t>
  </si>
  <si>
    <t>TE EN LATA LIPTON</t>
  </si>
  <si>
    <t>AZÚCAR</t>
  </si>
  <si>
    <t>TE DE MANZANILLA (SURTIDOS)</t>
  </si>
  <si>
    <t>DGCP-33100</t>
  </si>
  <si>
    <t>DGCP-ADMON-014-2013</t>
  </si>
  <si>
    <t>RESMAS DE PAPEL BOND TAMAÑO CARTA</t>
  </si>
  <si>
    <t>RESMAS DE PAPEL BOND TAMAÑO OFICIO</t>
  </si>
  <si>
    <t>RESMAS DE PAPEL BOND TAMAÑO LEGAL</t>
  </si>
  <si>
    <t>DGCP-33300</t>
  </si>
  <si>
    <t>resmas Papel membretado SECRETARIA DE FINANZAS COLOR t/c</t>
  </si>
  <si>
    <t>resmas Papel membretado SECRETARIA DE FINANZAS B/N t/c</t>
  </si>
  <si>
    <t xml:space="preserve">BOLSAS DE MANILA VARIOS TAMAÑOS </t>
  </si>
  <si>
    <t>SOBRES MEMBRETADOS</t>
  </si>
  <si>
    <t>DGCP-33400</t>
  </si>
  <si>
    <t>Folder de Cartulina Tamaño carta (paquetes de 100 unidades)</t>
  </si>
  <si>
    <t>Folder de Cartulina Tamaño Oficio (paquetes de 100 unidades)</t>
  </si>
  <si>
    <t>CARÁTULA KIMBERLY T/CARTA VARIOS COLORES</t>
  </si>
  <si>
    <t>VASOS P / CAFÉ  (PAQUETES)</t>
  </si>
  <si>
    <t>VASOS P / REFRESCO (PAQUETES)</t>
  </si>
  <si>
    <t>CUCHARAS DESECHABLES PEQUEÑAS</t>
  </si>
  <si>
    <t>CINTA DE PAPEL P/SUMADORA</t>
  </si>
  <si>
    <t>Especies, Timbrados y Valores</t>
  </si>
  <si>
    <t>DGCP-33700</t>
  </si>
  <si>
    <t>TIMBRES (varias denominaciones)</t>
  </si>
  <si>
    <t>DGCP-39200</t>
  </si>
  <si>
    <t>Reglas de metal</t>
  </si>
  <si>
    <t>Papel Rotafolio; Papel bond, base 20</t>
  </si>
  <si>
    <t>Sacagrapas o Uñas</t>
  </si>
  <si>
    <t>Perforadoras; Perforadora de Escritorio (pequeña)</t>
  </si>
  <si>
    <t>Lapiz Grafito o Carbon (DOCENA)</t>
  </si>
  <si>
    <t>Ganchos sujeta papel, tamaño 51mm (2") cajitas de 12Unid</t>
  </si>
  <si>
    <t xml:space="preserve">Ganchos sujeta papel, tamaño 41mm (1 5/8") cajitas de 12Unid </t>
  </si>
  <si>
    <t>Ganchos sujeta papel, tamaño 32mm ( 1 1/2") cajitas de 12Unid</t>
  </si>
  <si>
    <t>Ganchos sujeta papel; tamaño 32mm (1 1/4") cajitas de 12Unid</t>
  </si>
  <si>
    <t>Ganchos sujeta papel, tamaño 25mm (1") cajitas de 12Unid</t>
  </si>
  <si>
    <t>Ganchos sujeta papel, tamaño 19mm (3/4") cajitas de 12Unid</t>
  </si>
  <si>
    <t>Papelera Papelera de escritorio(revistero), color negro,</t>
  </si>
  <si>
    <t>Libreta Rayada Microperforada (tipo libretas taquigrafia)</t>
  </si>
  <si>
    <t>Libreta Rayada Microperforada (tipo libretas block) tamaño carta</t>
  </si>
  <si>
    <t>Binder: con cubierta de plastico, tamaño carta,  1/2 pulgada</t>
  </si>
  <si>
    <t>Binder: con cubierta de plastico, tamaño carta, 1 1/2 pulgada</t>
  </si>
  <si>
    <t>Pestañas para Folder Pestañas para Forder (pendaflex)</t>
  </si>
  <si>
    <t>Lápiz Negro, punta fina Gel 0.7 (DOCENAS)</t>
  </si>
  <si>
    <t>Lápiz tinta negro</t>
  </si>
  <si>
    <t>Carpetas tipo folder en plastico, Tamaño Carta con Fastener de plastico, color gris/negro</t>
  </si>
  <si>
    <t>Carpetas tipo folder en plastico, Tamaño Oficio con Fastener de plastico, color gris/negro</t>
  </si>
  <si>
    <t>Transparencias de acetatos (cajas de 100 unidades)</t>
  </si>
  <si>
    <t>Papelera de escritorio(revistero), color negro</t>
  </si>
  <si>
    <t>Separadores o sostenedores para libros, de metal,  color negro</t>
  </si>
  <si>
    <t>Archivadores Tamaño oficio, plastificados (buena calidad)</t>
  </si>
  <si>
    <t>Forder tamaño carta con costilla</t>
  </si>
  <si>
    <t>Marcador Punta Gruesa, color negro DOCENA</t>
  </si>
  <si>
    <t>Tape Transparente</t>
  </si>
  <si>
    <t>Maskintape grueso para sellar cajas</t>
  </si>
  <si>
    <t>Borradores para pizarra de formica</t>
  </si>
  <si>
    <t>Engrapadora de escritorio</t>
  </si>
  <si>
    <t>Lápiz portaminas 0.7</t>
  </si>
  <si>
    <t>Maskintape de 1"</t>
  </si>
  <si>
    <t>Fasteners No.08</t>
  </si>
  <si>
    <t>Corrector: lapiz corrector de tinta, cont. 8ml</t>
  </si>
  <si>
    <t>Post-it: Banderitas de colores: 11,9mm x 43,2mm  (paquetitos de colores, Cont. 140 banderitas)</t>
  </si>
  <si>
    <t>Marcadores fluorescentes punta gruesa, varios colores (amarillo,verde,anaranjado, rosado,azul)  25 de C/U</t>
  </si>
  <si>
    <t>Marcador para pizarra: color: Negro, Azul, Verde, Rojo, (12 de C/U)</t>
  </si>
  <si>
    <t>Peines para encuadernar (11 peines, cajas de 100 unidades) cajas</t>
  </si>
  <si>
    <t>Clips Pequeños</t>
  </si>
  <si>
    <t>Clips Grandes</t>
  </si>
  <si>
    <t>Pegamento en Barra</t>
  </si>
  <si>
    <t>MINAS, 0.7</t>
  </si>
  <si>
    <t xml:space="preserve">Marcador Fluorescente , Punta Gruesa, Color Amarillo </t>
  </si>
  <si>
    <t xml:space="preserve">Marcador Fluorescente , Punta briteliner grip, Varios Colores </t>
  </si>
  <si>
    <t>Post It de colores  (buena calidad)</t>
  </si>
  <si>
    <t>Grapas Pequeñas</t>
  </si>
  <si>
    <t>Almohadillas para sellos</t>
  </si>
  <si>
    <t>Tinta Roll On para almohadillas color negro</t>
  </si>
  <si>
    <t>Folder para Archivar (PENDAFLEX) Tamaño Oficio (PAQUETES DE 25 UNIDADES)</t>
  </si>
  <si>
    <t>candelas fluorescentes 40watts</t>
  </si>
  <si>
    <t>Bombillos Ahorro Electricidad; 20Watts / 120Voltios</t>
  </si>
  <si>
    <t>Bombillos Ahorro Electricidad; 9Watts / 120Voltios</t>
  </si>
  <si>
    <t>Reflector Interno: 4" diametro E27</t>
  </si>
  <si>
    <t>Balastros, Balastros de 2 x 40W x 110</t>
  </si>
  <si>
    <t>Lampara GU10-50/C Reflector  MR 16  (HALA840) C/CUB RECUBRIM.</t>
  </si>
  <si>
    <t>DGCP-39600</t>
  </si>
  <si>
    <t>HP 21 B/N</t>
  </si>
  <si>
    <t>HP 22 TRICOLOR</t>
  </si>
  <si>
    <t>HP 60 B/N</t>
  </si>
  <si>
    <t>HP 60 TRICOLOR</t>
  </si>
  <si>
    <t>LEXMARK T650A11L</t>
  </si>
  <si>
    <t>HP 51A</t>
  </si>
  <si>
    <t>HP 55A</t>
  </si>
  <si>
    <t>Toner Impesora HP-Laser Jet 1320 color Negro Q5949A</t>
  </si>
  <si>
    <t>DVD+R gravables, Caja de 10 unidades</t>
  </si>
  <si>
    <t>CD-Gravables (150)</t>
  </si>
  <si>
    <t>Memorias USB de 4GB</t>
  </si>
  <si>
    <t>Toner para Fax marca: Brother;  Modelo: PPF2800</t>
  </si>
  <si>
    <t>Toner para Fotocopiadora, Fotocopiadora Marca Canon IR-2200</t>
  </si>
  <si>
    <t>Toner para Fotocopiadora, Fotocopiadora Marca Canon IR-3035</t>
  </si>
  <si>
    <t>DGCP-23360</t>
  </si>
  <si>
    <t>UNIDAD DE MODERNIZACION PROYECTO SAMI</t>
  </si>
  <si>
    <t>23-008</t>
  </si>
  <si>
    <t>SAMI-XXX-2013</t>
  </si>
  <si>
    <t>UDEM-24600</t>
  </si>
  <si>
    <t>UDEM-26110</t>
  </si>
  <si>
    <t>UDEM-26120</t>
  </si>
  <si>
    <t>Viaticos al Exterior</t>
  </si>
  <si>
    <t>UDEM-26220</t>
  </si>
  <si>
    <t>UDEM-31100</t>
  </si>
  <si>
    <t>Botellos de agua 500</t>
  </si>
  <si>
    <t>Comestibles varios 300</t>
  </si>
  <si>
    <t>Plasticos varios 150</t>
  </si>
  <si>
    <t>UDEM-33100</t>
  </si>
  <si>
    <t>Papel bond tamaño carta 320 resmas</t>
  </si>
  <si>
    <t>Papel bond tamaño oficio 130 resmas</t>
  </si>
  <si>
    <t>UDEM-33300</t>
  </si>
  <si>
    <t>Impresión de documentos</t>
  </si>
  <si>
    <t>UDEM-33400</t>
  </si>
  <si>
    <t>Folder tamaño carta  150 resmas</t>
  </si>
  <si>
    <t>Folder tamaño legal 150 resmas</t>
  </si>
  <si>
    <t>Llantas</t>
  </si>
  <si>
    <t>UDEM-34400</t>
  </si>
  <si>
    <t>Compra de 10 llantas para vehiculos</t>
  </si>
  <si>
    <t>UDEM-39100</t>
  </si>
  <si>
    <t>Material de limpieza</t>
  </si>
  <si>
    <t>UDEM-39200</t>
  </si>
  <si>
    <t>Archivadores tamaño carta  65 resmas</t>
  </si>
  <si>
    <t>Archivadores tamaño ñegal 65 resmas</t>
  </si>
  <si>
    <t>Borrador para grafito 50</t>
  </si>
  <si>
    <t>Borrador para pizarra 20</t>
  </si>
  <si>
    <t>Caratulas 400</t>
  </si>
  <si>
    <t>Carpetas de colores 300</t>
  </si>
  <si>
    <t>clips 30</t>
  </si>
  <si>
    <t>CD-R 50</t>
  </si>
  <si>
    <t>corrector 50</t>
  </si>
  <si>
    <t xml:space="preserve">Cuaderno unico 100 </t>
  </si>
  <si>
    <t>DVD gravables 50</t>
  </si>
  <si>
    <t>Etiquetas adhesivas 200</t>
  </si>
  <si>
    <t>Lapices 150</t>
  </si>
  <si>
    <t>Marcadores para pizarra 50</t>
  </si>
  <si>
    <t>Prensa papel 60</t>
  </si>
  <si>
    <t>Reglas 40</t>
  </si>
  <si>
    <t>Sobres manila 40</t>
  </si>
  <si>
    <t>UDEM-39600</t>
  </si>
  <si>
    <t>Compra repuesto de vehiculos</t>
  </si>
  <si>
    <t>Cafetera</t>
  </si>
  <si>
    <t>Equipo de Comunicación</t>
  </si>
  <si>
    <t>UDEM-42510</t>
  </si>
  <si>
    <t>UNIDAD DE MODERNIZACION</t>
  </si>
  <si>
    <t>Alquiler de Equipo para Computación</t>
  </si>
  <si>
    <t>23-006</t>
  </si>
  <si>
    <t>UDEM-22250</t>
  </si>
  <si>
    <t>Renta de servidores SIP por 1 año</t>
  </si>
  <si>
    <t>Derechos sobre Bienes Intangibles</t>
  </si>
  <si>
    <t>UDEM-22400</t>
  </si>
  <si>
    <t>Contrato EA de Microsoft</t>
  </si>
  <si>
    <t>Contrato de Renta de  programas productos SIP (6 meses)</t>
  </si>
  <si>
    <t>Renovacion de licencias ESET</t>
  </si>
  <si>
    <t>Renovacion y adquisicion de licencias Oracle</t>
  </si>
  <si>
    <t xml:space="preserve">Renovacion de SAP (Business Objects ) </t>
  </si>
  <si>
    <t>Renovacion de Certificados SSL mail</t>
  </si>
  <si>
    <t>UDEM-23350</t>
  </si>
  <si>
    <t>Reparacion de Servidores UNIX</t>
  </si>
  <si>
    <t>Reparacion de Servidores Windows</t>
  </si>
  <si>
    <t>Reparaciones de SAN</t>
  </si>
  <si>
    <t>Reparaciones de computadoras e impresoras</t>
  </si>
  <si>
    <t>mantenimiento de equipo de comunicación</t>
  </si>
  <si>
    <t>23-001</t>
  </si>
  <si>
    <t>UDEM-23360</t>
  </si>
  <si>
    <t>Mantenimiento de aires Acondicionados</t>
  </si>
  <si>
    <t>Mantenimiento y Reparación de Equipos de Comunicación</t>
  </si>
  <si>
    <t>UDEM-23370</t>
  </si>
  <si>
    <t>Inst. Alcadias de Proyecto SAMI y otros</t>
  </si>
  <si>
    <t>Implementacion de Almacenes</t>
  </si>
  <si>
    <t>Reparaciones menores en diversos sitios</t>
  </si>
  <si>
    <t>Cambio de Torre</t>
  </si>
  <si>
    <t>Servicios de Capacitación</t>
  </si>
  <si>
    <t>23-002                23-003                            23-004               23-005               23-006               23-007</t>
  </si>
  <si>
    <t>UDEM-24500</t>
  </si>
  <si>
    <t>Serv. De capacitacion personal de las diferentes areas de la Unidad de Modernizacion</t>
  </si>
  <si>
    <t>Servicios de Informática y Sistemas Computarizados</t>
  </si>
  <si>
    <t>compra de licencias antivirus</t>
  </si>
  <si>
    <t>Otros Servicios Comerciales y Financieros</t>
  </si>
  <si>
    <t>UDEM-25900</t>
  </si>
  <si>
    <t>Enlaces y serv. De internet</t>
  </si>
  <si>
    <t>Colocacion de servidores</t>
  </si>
  <si>
    <t>Pasajes Nacionales</t>
  </si>
  <si>
    <t>23-001               23-006</t>
  </si>
  <si>
    <t>Verificacion de equipo a nivel nacional en programacion de Giras alternas en todo el año 2013</t>
  </si>
  <si>
    <t>Pasajes al Exterior</t>
  </si>
  <si>
    <t>23-001               23-004               23-006</t>
  </si>
  <si>
    <t>Verificacion de otras entidades SIAFI</t>
  </si>
  <si>
    <t>Viáticos Nacionales</t>
  </si>
  <si>
    <t>23-001               23-005               23-006</t>
  </si>
  <si>
    <t>UDEM-26210</t>
  </si>
  <si>
    <t>Viáticos al Exterior</t>
  </si>
  <si>
    <t>23-001,             23-004,               23-005,             23-006</t>
  </si>
  <si>
    <t>UDEM-001-2013</t>
  </si>
  <si>
    <t>500 botellones de Agua, 96 botellas de refrescos y compra de 100 paquetes de galletas variadas</t>
  </si>
  <si>
    <t xml:space="preserve">23-001       23-002       23-003       23-004       23-005       23-006       23-007     </t>
  </si>
  <si>
    <t>220 resmas de Papel bond, base 20, tamaño Carta</t>
  </si>
  <si>
    <t>UDEM-008-2013</t>
  </si>
  <si>
    <t>4 Publicaciones de ferias de Tecnologicas de UDEM</t>
  </si>
  <si>
    <t>UDEM-35100</t>
  </si>
  <si>
    <t>UDEM-004-2013</t>
  </si>
  <si>
    <t>40 botes de limpiador de aire, 40 botes de limpiador de contactos y 40 botes de otros</t>
  </si>
  <si>
    <t>Herramientas Menores</t>
  </si>
  <si>
    <t>UDEM-36400</t>
  </si>
  <si>
    <t>UDEM-005-2013</t>
  </si>
  <si>
    <t>5 Destornillador plano #3 de 12 pulg de largo</t>
  </si>
  <si>
    <t>5 Destornillador phillips #3 de 12 pulg de largo</t>
  </si>
  <si>
    <t>5 Destornillador plano #1</t>
  </si>
  <si>
    <t>5 Destornillador plano #2</t>
  </si>
  <si>
    <t>10 Tenazas de corte de cable # 8</t>
  </si>
  <si>
    <t>UDEM-36920</t>
  </si>
  <si>
    <t>UDEM-009-2013</t>
  </si>
  <si>
    <t>compra de accesorios varios para trabajos de reparacion de conexiones a nivel local y nacional</t>
  </si>
  <si>
    <t>Elementos de Ferretería</t>
  </si>
  <si>
    <t>UDEM-36930</t>
  </si>
  <si>
    <t>UDEM-007-2013</t>
  </si>
  <si>
    <t>23-001       23-003       23-004       23-005       23-006</t>
  </si>
  <si>
    <t>UDEM-002-2013</t>
  </si>
  <si>
    <t>15 cajas de boligrafos color negro</t>
  </si>
  <si>
    <t>15 cajas de boligrafos color azul</t>
  </si>
  <si>
    <t>25 pegamentos de barra</t>
  </si>
  <si>
    <t>25 cajas variadas de clips grandes, medianos y pequeños</t>
  </si>
  <si>
    <t>10 perforadoras</t>
  </si>
  <si>
    <t>10 engrapadoras</t>
  </si>
  <si>
    <t>10 uñas para sacar grapas</t>
  </si>
  <si>
    <t>Compra de articulos varios y otros</t>
  </si>
  <si>
    <t>UDEM-39300</t>
  </si>
  <si>
    <t>UDEM-006-2013</t>
  </si>
  <si>
    <t>25 Rollos de cinta aislante</t>
  </si>
  <si>
    <t>10 cajas de Lamparas Flourecentes</t>
  </si>
  <si>
    <t>10 Rollos de estaño 60/40 de 1/16 o menor</t>
  </si>
  <si>
    <t>5 Pastas fundente para soldar estaño</t>
  </si>
  <si>
    <t>Otros Repuestos y Accesorios</t>
  </si>
  <si>
    <t>UDEM-003-2013</t>
  </si>
  <si>
    <t>Modulos de Memoria para Servidores Blade</t>
  </si>
  <si>
    <t>discos de 300gb para SAN EVA 4000</t>
  </si>
  <si>
    <t>50 Cintas Magneticas para respaldo LTO-3</t>
  </si>
  <si>
    <t>25 Modulos de Memoria DDR2 de 4Gb</t>
  </si>
  <si>
    <t>25 Modulos de Memoria DDR2 de 2Gb</t>
  </si>
  <si>
    <t>5000 Jack Hembra RJ-45</t>
  </si>
  <si>
    <t>75 Auriculares con Microfono para PC</t>
  </si>
  <si>
    <t>Tarjetas Inalambricas USB</t>
  </si>
  <si>
    <t>Equipos para Computación</t>
  </si>
  <si>
    <t>23-001                         23-003                23-005               23-006</t>
  </si>
  <si>
    <t>UDEM-42600</t>
  </si>
  <si>
    <t>25 Disco Duro Externo(USB) para Respaldo</t>
  </si>
  <si>
    <t>15 Puertos GBIC para Switches SAN</t>
  </si>
  <si>
    <t>4 Computadoras Portatil para Administracion remota de BCP</t>
  </si>
  <si>
    <t>Discos y Otras Unidades de Sonido</t>
  </si>
  <si>
    <t>23-005</t>
  </si>
  <si>
    <t>UDEM-43200</t>
  </si>
  <si>
    <t>2 parlantes para capacitaciones</t>
  </si>
  <si>
    <t>1 microfono para capacitaciones</t>
  </si>
  <si>
    <t>1 consola de control de sonido</t>
  </si>
  <si>
    <t>10 Tarjetas Interfaz de Voz  Cisco -VIC2 - 4FXO</t>
  </si>
  <si>
    <t>4 Modulo de Tarjetas Interfaz de Voz Cisco - NM -HD - 2VE</t>
  </si>
  <si>
    <t>1 Controlador Cisco 526 Wireless Express Mobility Controller</t>
  </si>
  <si>
    <t>5 Access Point AIR-AP-521G-A -K9</t>
  </si>
  <si>
    <t>1 Licitación para Interconexion de UE´s</t>
  </si>
  <si>
    <t>Aplicaciones Informáticas</t>
  </si>
  <si>
    <t>UDEM-45100</t>
  </si>
  <si>
    <t>Spotlight (Adminitracion de Directorio Activo)</t>
  </si>
  <si>
    <t>Certificado Digital para Correo y Mensajero</t>
  </si>
  <si>
    <t>Adobe profesional 9</t>
  </si>
  <si>
    <t>02 DE ABRIL DE 2013</t>
  </si>
  <si>
    <t>DAVID ALEJANDRO MARTINEZ</t>
  </si>
  <si>
    <t>Alquiler de Edificios Viviendas y Locales</t>
  </si>
  <si>
    <t>13-001</t>
  </si>
  <si>
    <t>TGR-22100</t>
  </si>
  <si>
    <t>TGR-001-2013</t>
  </si>
  <si>
    <t>Local que ocupa Dpto de Embargos</t>
  </si>
  <si>
    <t>Mantenimiento y Reparacion de equipo de Computación</t>
  </si>
  <si>
    <t>TGR-23350</t>
  </si>
  <si>
    <t>Impresoras</t>
  </si>
  <si>
    <t>Mantenimiento y Reparacion de Equipo de Oficina y Muebles</t>
  </si>
  <si>
    <t>TGR-23360</t>
  </si>
  <si>
    <t>Sillas, Archivos, Escritorios</t>
  </si>
  <si>
    <t>TGR-23370</t>
  </si>
  <si>
    <t xml:space="preserve">Lineas telefonicas </t>
  </si>
  <si>
    <t>Mantenimiento y Reparación de Otros Equipos</t>
  </si>
  <si>
    <t>TGR-23390</t>
  </si>
  <si>
    <t>Impresora y Firmadora de cheques</t>
  </si>
  <si>
    <t>Primas y Gastos de Seguros</t>
  </si>
  <si>
    <t>TGR-25400</t>
  </si>
  <si>
    <t>Tesorero y Sub-Tesorera</t>
  </si>
  <si>
    <t>TGR-26110</t>
  </si>
  <si>
    <t>por viajes eventuales</t>
  </si>
  <si>
    <t>TGR-26120</t>
  </si>
  <si>
    <t>Señor Tesorero y Sub-Tesorera</t>
  </si>
  <si>
    <t>Viaticos Nacionales</t>
  </si>
  <si>
    <t>TGR-26210</t>
  </si>
  <si>
    <t>viajes eventuales</t>
  </si>
  <si>
    <t>TGR-26220</t>
  </si>
  <si>
    <t>Señor Tesorero y Sub-tesorera</t>
  </si>
  <si>
    <t>TGR-31100</t>
  </si>
  <si>
    <t>950 boletos de Agua</t>
  </si>
  <si>
    <t>12 bolsas Azúcar</t>
  </si>
  <si>
    <t>12 Café en bolsa</t>
  </si>
  <si>
    <t>12 cajas Refresco de Cola</t>
  </si>
  <si>
    <t>12 calas Te Lipton en bote de 500 ml.</t>
  </si>
  <si>
    <t>4 latasTe en Polvo</t>
  </si>
  <si>
    <t>4 paquetesTe de Manzanilla</t>
  </si>
  <si>
    <t>8 paquetes de Galletas</t>
  </si>
  <si>
    <t>TGR-32200</t>
  </si>
  <si>
    <t>4 pares de Cortinas de Tela</t>
  </si>
  <si>
    <t>TGR-33100</t>
  </si>
  <si>
    <t>998 resmas Papel bond tamaño carta</t>
  </si>
  <si>
    <t xml:space="preserve">100 resmas Papel bond tamaño legal </t>
  </si>
  <si>
    <t xml:space="preserve">344 resmas Papel bond tamaño oficio </t>
  </si>
  <si>
    <t>Papel Para Computación</t>
  </si>
  <si>
    <t>TGR-33200</t>
  </si>
  <si>
    <t>25 cajas Papel Forma Continua 14 7/8x11 de 1 parte</t>
  </si>
  <si>
    <t>20 cajas Papel Forma Continua 14 7/8x 8/2 de 1 parte</t>
  </si>
  <si>
    <t>25 cajas Papel Forma Continua 9/2x11 de 1 parte</t>
  </si>
  <si>
    <t>Productos de Artes Graficas</t>
  </si>
  <si>
    <t>TGR-33300</t>
  </si>
  <si>
    <t>1000 Bolsas de manila tamaño carta membretada</t>
  </si>
  <si>
    <t>1000 Bolsas de manila tamaño oficio membretada</t>
  </si>
  <si>
    <t>5 cajas de Cheques cta 1110-01-000330-1</t>
  </si>
  <si>
    <t>1 caja Cheques cta 1110-01-000329-1</t>
  </si>
  <si>
    <t xml:space="preserve">20 talonarios de formulario de requisiciones </t>
  </si>
  <si>
    <t>1000 Sobres tamaño oficio membretado</t>
  </si>
  <si>
    <t>TGR-33400</t>
  </si>
  <si>
    <t>40 rollos de papel higienico para dispensador</t>
  </si>
  <si>
    <t xml:space="preserve">40 rollos de papel toalla </t>
  </si>
  <si>
    <t>50 paquetes de pañuelos faciales (Kleenex)</t>
  </si>
  <si>
    <t>100 paquetes de servilletas</t>
  </si>
  <si>
    <t>5 rollos de papel Toalla lavable</t>
  </si>
  <si>
    <t>300 Cajas para archivo</t>
  </si>
  <si>
    <t>2500 Folder tamaña carta</t>
  </si>
  <si>
    <t>10,000 Folder Tamaño Oficio</t>
  </si>
  <si>
    <t>120 Leitz tamaño carta</t>
  </si>
  <si>
    <t>120 Leitz tamaño Oficio</t>
  </si>
  <si>
    <t>400 Caratulas para Encuadernar transparente</t>
  </si>
  <si>
    <t>450 Caratulas para Encuadernar varios colores</t>
  </si>
  <si>
    <t>Tintas, Pinturas y colorantes</t>
  </si>
  <si>
    <t>TGR-35500</t>
  </si>
  <si>
    <t>TGR-35800</t>
  </si>
  <si>
    <t>50 paquetes Bolsas Plasticas</t>
  </si>
  <si>
    <t>Productos no Ferrosos</t>
  </si>
  <si>
    <t>TGR-36200</t>
  </si>
  <si>
    <t>5 lanzas de cobre</t>
  </si>
  <si>
    <t>TGR-36300</t>
  </si>
  <si>
    <t>TGR-002-2013</t>
  </si>
  <si>
    <t>10 Estantes Metalicos</t>
  </si>
  <si>
    <t>TGR-36920</t>
  </si>
  <si>
    <t>TGR-003-2013</t>
  </si>
  <si>
    <t>17 llavines para puertas de interiores</t>
  </si>
  <si>
    <t>20 llavines para archivos</t>
  </si>
  <si>
    <t xml:space="preserve">22 llavines para gabetas de escritorio </t>
  </si>
  <si>
    <t>TGR-36930</t>
  </si>
  <si>
    <t>TGR-004-2013</t>
  </si>
  <si>
    <t>25 Brocas para madera</t>
  </si>
  <si>
    <t>55 brocas de metal</t>
  </si>
  <si>
    <t>90 taco fiches</t>
  </si>
  <si>
    <t>TGR-37200</t>
  </si>
  <si>
    <t>TGR-005-2013</t>
  </si>
  <si>
    <t>1 Juego de vajillas de cristal</t>
  </si>
  <si>
    <t>TGR-37300</t>
  </si>
  <si>
    <t>TGR-006-2013</t>
  </si>
  <si>
    <t xml:space="preserve">4 Inodoro </t>
  </si>
  <si>
    <t>TGR-39100</t>
  </si>
  <si>
    <t>TGR-011-2013</t>
  </si>
  <si>
    <t>10 Jabón antibacterial</t>
  </si>
  <si>
    <t xml:space="preserve">12 Jabón liquido  </t>
  </si>
  <si>
    <t>60 jabon en barra para loza</t>
  </si>
  <si>
    <t>24 Paste Verde</t>
  </si>
  <si>
    <t>TGR-39200</t>
  </si>
  <si>
    <t>TGR-012-2013</t>
  </si>
  <si>
    <t>12 Almohadilla para sello</t>
  </si>
  <si>
    <t>100 Anillos para encuadernar 3/4</t>
  </si>
  <si>
    <t>100 Anillos para encuadernar 3/8</t>
  </si>
  <si>
    <t>100 Anillo para encuadernar 1/2</t>
  </si>
  <si>
    <t>100 Anillo para encuadernar 5/16</t>
  </si>
  <si>
    <t>100 Anillo para encuadernar de 9/16</t>
  </si>
  <si>
    <t>100 Anilllo para encuadernar de 5/8</t>
  </si>
  <si>
    <t>100 Anillo para encuadernar de una pulgada</t>
  </si>
  <si>
    <t>100 Audifonos con bincha y microfono</t>
  </si>
  <si>
    <t>10 Base estandar para tape</t>
  </si>
  <si>
    <t>100 Banderitas indicadores de texto</t>
  </si>
  <si>
    <t>100 Banderitas separadoras de texto</t>
  </si>
  <si>
    <t>100 Borradores de Escobilla</t>
  </si>
  <si>
    <t>100 Borradores de Goma</t>
  </si>
  <si>
    <t xml:space="preserve">1000 Cinta para sumadoras </t>
  </si>
  <si>
    <t xml:space="preserve">200 Clip tamaño jumbo </t>
  </si>
  <si>
    <t>200 Clips pequeño</t>
  </si>
  <si>
    <t>100 Corrector líquido en bote</t>
  </si>
  <si>
    <t>100 Corrector tipo lapiz</t>
  </si>
  <si>
    <t>50 Engrapadora pequeña</t>
  </si>
  <si>
    <t>6 Engrapadoras grandes</t>
  </si>
  <si>
    <t>500 Fastener</t>
  </si>
  <si>
    <t>300 Glicerina</t>
  </si>
  <si>
    <t>500 Grapas tamaño normal</t>
  </si>
  <si>
    <t>500 Hules talla 33</t>
  </si>
  <si>
    <t>100 lapiz punta fina</t>
  </si>
  <si>
    <t xml:space="preserve">1000 Lápiz carbón </t>
  </si>
  <si>
    <t>1000 Lapiz tinta color negro</t>
  </si>
  <si>
    <t>500 Lapiz tinta color azul</t>
  </si>
  <si>
    <t>500 lapiz tinta color rojo</t>
  </si>
  <si>
    <t>200 Marcador Permanente color negro</t>
  </si>
  <si>
    <t>200 Marcador Permanente color rojo</t>
  </si>
  <si>
    <t>100 Marcador Permanente color verde</t>
  </si>
  <si>
    <t>200 Marcador Permanente color azul</t>
  </si>
  <si>
    <t>6 Marcador resaltador para rotular bienes</t>
  </si>
  <si>
    <t>120 Maskin tape de 02 pulgada</t>
  </si>
  <si>
    <t>120 Maskin tape de media pulgada</t>
  </si>
  <si>
    <t xml:space="preserve">100 Mina 0.7 </t>
  </si>
  <si>
    <t>200 Pegamento</t>
  </si>
  <si>
    <t>6 Perforadora grande</t>
  </si>
  <si>
    <t>30 Perforadora N°8</t>
  </si>
  <si>
    <t>100 Pinzas sujeta papeles grandes</t>
  </si>
  <si>
    <t>100 Pinzas sujeta papeles pequeños</t>
  </si>
  <si>
    <t>100 Post it</t>
  </si>
  <si>
    <t xml:space="preserve">100 Post-it 3x3 </t>
  </si>
  <si>
    <t xml:space="preserve">100 Post-it banderitas </t>
  </si>
  <si>
    <t>100 Regals de metal</t>
  </si>
  <si>
    <t>100 Regla plastica</t>
  </si>
  <si>
    <t>100 Saca grapas</t>
  </si>
  <si>
    <t>4 Sacapunta electrico</t>
  </si>
  <si>
    <t>100 Separadores de hojas de colores</t>
  </si>
  <si>
    <t>300 Tape</t>
  </si>
  <si>
    <t>100 Tijeras</t>
  </si>
  <si>
    <t>50 Tinta para Almohadilla Negro</t>
  </si>
  <si>
    <t>TGR-39300</t>
  </si>
  <si>
    <t>TGR-013-2013</t>
  </si>
  <si>
    <t>25 pares Baterias Alcalinas</t>
  </si>
  <si>
    <t>30 Focos</t>
  </si>
  <si>
    <t>10 Regletas tomacorrientes</t>
  </si>
  <si>
    <t>200 Tubo fluorescente</t>
  </si>
  <si>
    <t>TGR-39400</t>
  </si>
  <si>
    <t>TGR-014-2013</t>
  </si>
  <si>
    <t>35 paquetes Cubiertos desechables</t>
  </si>
  <si>
    <t xml:space="preserve">12 paquetes Cucharas </t>
  </si>
  <si>
    <t>36 paquetes Cucharas desechable</t>
  </si>
  <si>
    <t>10 paquetes Cuchillos</t>
  </si>
  <si>
    <t>10 Platos de cristal</t>
  </si>
  <si>
    <t>50 paquetes Platos desechable</t>
  </si>
  <si>
    <t>1 Saleros</t>
  </si>
  <si>
    <t>1 Jarra de vidrio</t>
  </si>
  <si>
    <t>10 Vasos de vidrio o cristal</t>
  </si>
  <si>
    <t>TGR-39600</t>
  </si>
  <si>
    <t>TGR-44-2013</t>
  </si>
  <si>
    <t>200 Discos Compactos (CD, DVD)</t>
  </si>
  <si>
    <t>2 Memoria de 16 GB</t>
  </si>
  <si>
    <t>2 Mouse optico inhalambrico</t>
  </si>
  <si>
    <t>19 Mouse</t>
  </si>
  <si>
    <t>6 tambor Sharp 5220</t>
  </si>
  <si>
    <t>6 Tambor  IR 2525</t>
  </si>
  <si>
    <t xml:space="preserve">6 Tambor GPR-22 para fotocopiadoras marca Cannon </t>
  </si>
  <si>
    <t>11 Tinta hp 920 color cyan</t>
  </si>
  <si>
    <t>11 Tinta hp 920 color yellow</t>
  </si>
  <si>
    <t>12 Tinta hp 920 color negro</t>
  </si>
  <si>
    <t>12 Tinta hp 920 color magenta</t>
  </si>
  <si>
    <t>12 Tinta hp 940 color amarillo</t>
  </si>
  <si>
    <t>12 Tinta hp 940 color rojo</t>
  </si>
  <si>
    <t>12 Tinta hp 940 color azul</t>
  </si>
  <si>
    <t>12 Tinta hp 940 color negro</t>
  </si>
  <si>
    <t>12 Tinta  hp deskjet 6940 96</t>
  </si>
  <si>
    <t>12 Tinta  hp deskjet 6940 97</t>
  </si>
  <si>
    <t>12 Tinta  hp deskjet 6940 99</t>
  </si>
  <si>
    <t>12 Tinta hp C6578D/C6678A</t>
  </si>
  <si>
    <t>12 Tinta hp deskjet 51645A</t>
  </si>
  <si>
    <t>6 Tinta hp 60 color negro</t>
  </si>
  <si>
    <t>6 Toner  AR-5220 Sharp copiadora</t>
  </si>
  <si>
    <t>6 Toner  Cannon IR 2200</t>
  </si>
  <si>
    <t>10 Toner Cannon IR 2525</t>
  </si>
  <si>
    <t>2 Toner laser Jet C7115A</t>
  </si>
  <si>
    <t>6 Toner  HP 3005D Q7551A</t>
  </si>
  <si>
    <t>50 Toner HP laser jet Q5949A</t>
  </si>
  <si>
    <t>3 Toner HP laser jet Q2613A</t>
  </si>
  <si>
    <t>8 Toner HP laser jet T652A</t>
  </si>
  <si>
    <t>8 Toner CE 255-A</t>
  </si>
  <si>
    <t>Equipos Varios de Oficina y muebles</t>
  </si>
  <si>
    <t>TGR-42120</t>
  </si>
  <si>
    <t>TGR-75-2013</t>
  </si>
  <si>
    <t xml:space="preserve">12 Sillas secretariales </t>
  </si>
  <si>
    <t>4 Armarios</t>
  </si>
  <si>
    <t>TGR-42140</t>
  </si>
  <si>
    <t>TGR-76-2013</t>
  </si>
  <si>
    <t>3 Enfriador De agua (OASIS)</t>
  </si>
  <si>
    <t>1 Cafeteras</t>
  </si>
  <si>
    <t>1 Refrigeradora</t>
  </si>
  <si>
    <t>1 Microondas</t>
  </si>
  <si>
    <t>TGR-42510</t>
  </si>
  <si>
    <t>TGR-77-2013</t>
  </si>
  <si>
    <t>11 Telefone para comunicación IP</t>
  </si>
  <si>
    <t>1 Fax</t>
  </si>
  <si>
    <t>1 ddr</t>
  </si>
  <si>
    <t>TGR-42600</t>
  </si>
  <si>
    <t>TGR-78-2013</t>
  </si>
  <si>
    <t>2 Impresora</t>
  </si>
  <si>
    <t>4 Regulador de Voltaje (UPS)</t>
  </si>
  <si>
    <t>4 computadoras de escritorio</t>
  </si>
  <si>
    <t>1 Data Show</t>
  </si>
  <si>
    <t>DIRECCION GENERAL DE INVERSIONES PUBLICAS</t>
  </si>
  <si>
    <t>16-001</t>
  </si>
  <si>
    <t>DGIP-31100</t>
  </si>
  <si>
    <t>DGIP-001-2013</t>
  </si>
  <si>
    <t>DGIP-33100</t>
  </si>
  <si>
    <t>DGIP-002 -2013</t>
  </si>
  <si>
    <t>DGIP-33400</t>
  </si>
  <si>
    <t>DGIP-003-2013</t>
  </si>
  <si>
    <t>Utensilios de Cocina y Comedor</t>
  </si>
  <si>
    <t>DGIP-39400</t>
  </si>
  <si>
    <t>DGIP-004-2013</t>
  </si>
  <si>
    <t>DGIP-33300</t>
  </si>
  <si>
    <t>DGIP-005-2013</t>
  </si>
  <si>
    <t>DGIP-006-2013</t>
  </si>
  <si>
    <t>Servicios de Capacitacion</t>
  </si>
  <si>
    <t>DGIP-24500</t>
  </si>
  <si>
    <t>DGIP-007-2013</t>
  </si>
  <si>
    <t xml:space="preserve">Electrodómesticos </t>
  </si>
  <si>
    <t>DGIP42140</t>
  </si>
  <si>
    <t>DGIP-008-2013</t>
  </si>
  <si>
    <t>Equipo para Computacion</t>
  </si>
  <si>
    <t>DGIP-42600</t>
  </si>
  <si>
    <t>DGIP-009-2013</t>
  </si>
  <si>
    <t>DGIP-010-2013</t>
  </si>
  <si>
    <t>DGIP-011 -2013</t>
  </si>
  <si>
    <t xml:space="preserve">Productos de Artes Gráficas
</t>
  </si>
  <si>
    <t>DGIP-012-2013</t>
  </si>
  <si>
    <t>Utiles de Escirtorio, Oficina y Enseñanza</t>
  </si>
  <si>
    <t>DGIP-39200</t>
  </si>
  <si>
    <t>DGIP 013-2013</t>
  </si>
  <si>
    <t>DGIP-014-2013</t>
  </si>
  <si>
    <t>DGIP-39600</t>
  </si>
  <si>
    <t>DGIP-015-2013</t>
  </si>
  <si>
    <t>Mantenimiento y Reparacion de Edificios Locales</t>
  </si>
  <si>
    <t>DGIP-23100</t>
  </si>
  <si>
    <t>DGIP-016-2013</t>
  </si>
  <si>
    <t>Mantenimiento y  Reparación e Equipo de Oficina y Muelbes</t>
  </si>
  <si>
    <t>DGIP-23360</t>
  </si>
  <si>
    <t>DGIP-017-2013</t>
  </si>
  <si>
    <t>DGIP-23370</t>
  </si>
  <si>
    <t>DGIP-018-2013</t>
  </si>
  <si>
    <t>Mantenimiento y  Reparación de Otros Equipos</t>
  </si>
  <si>
    <t>DGIP-23390</t>
  </si>
  <si>
    <t>DGIP-019-2013</t>
  </si>
  <si>
    <t>Mantenimiento y Reparación de Obrras Civiles e Instalaciones Varias</t>
  </si>
  <si>
    <t>DGIP-23400</t>
  </si>
  <si>
    <t>DGIP-020-2013</t>
  </si>
  <si>
    <t>Estudios, Investigaciones y Análisis de Factibilidad</t>
  </si>
  <si>
    <t>DGIP-24200</t>
  </si>
  <si>
    <t>DGIP-021-2013</t>
  </si>
  <si>
    <t>Otros Serviciso Técnicos Profesionales</t>
  </si>
  <si>
    <t>DGIP-022-2013</t>
  </si>
  <si>
    <t>16-002</t>
  </si>
  <si>
    <t>DGIP-31101</t>
  </si>
  <si>
    <t>DGIP-023-2013</t>
  </si>
  <si>
    <t>DGIP-024-2013</t>
  </si>
  <si>
    <t>DGIP-0025-2013</t>
  </si>
  <si>
    <t>DGIP-027-2013</t>
  </si>
  <si>
    <t>DGIP-36920</t>
  </si>
  <si>
    <t>DGIP-028-2013</t>
  </si>
  <si>
    <t>DGIP-39300</t>
  </si>
  <si>
    <t>DGIP-029-2013</t>
  </si>
  <si>
    <t>DGIP-030-2013</t>
  </si>
  <si>
    <t>DGIP-031-2013</t>
  </si>
  <si>
    <t>DGIP-032-2013</t>
  </si>
  <si>
    <t>DGIP-033-2013</t>
  </si>
  <si>
    <t>Malene Espinoza</t>
  </si>
  <si>
    <t>Jackqueline Molina</t>
  </si>
  <si>
    <t>01-001</t>
  </si>
  <si>
    <t>GERENCIA CENTRAL, GERENCIA ADMNISTRATIVA</t>
  </si>
  <si>
    <t>Alquiler de equipo de comunicación</t>
  </si>
  <si>
    <t>Mantenimiento y reparación de edificios y locales</t>
  </si>
  <si>
    <t>Mantenimiento y reparación de equipos y medios de transporte</t>
  </si>
  <si>
    <t>Mantenimiento y reparación de equipos de tracción y elevación</t>
  </si>
  <si>
    <t>Mantenimiento y reparación de equipo para computación</t>
  </si>
  <si>
    <t>Mantenimiento y reparación de equipo de oficina y muebles</t>
  </si>
  <si>
    <t>Mantenimiento y reparación de equipo de comunicación</t>
  </si>
  <si>
    <t xml:space="preserve">Mantenimiento y reparación de otros equipo </t>
  </si>
  <si>
    <t>Mantenimiento y reparación de obras civiles e instalaciones varias</t>
  </si>
  <si>
    <t>Limpieza, aseo y fumigación</t>
  </si>
  <si>
    <t>Estudios, investigación y análisis de factibilidad</t>
  </si>
  <si>
    <t>Servicios jurídicos</t>
  </si>
  <si>
    <t>Servicios de contabilidad y auditoria</t>
  </si>
  <si>
    <t>Otros servicios técnicos profesionales</t>
  </si>
  <si>
    <t>Servicios de imprenta, publicaciones y reproducciones</t>
  </si>
  <si>
    <t>Publicidad y propaganda</t>
  </si>
  <si>
    <t>Servicios de internet</t>
  </si>
  <si>
    <t>Alimentos Y Bebidas Para Personas</t>
  </si>
  <si>
    <t>Almuerzos</t>
  </si>
  <si>
    <t>Te Lipton</t>
  </si>
  <si>
    <t>Azúcar</t>
  </si>
  <si>
    <t>Te De Manzanilla</t>
  </si>
  <si>
    <t>Boletos De Agua Purificada</t>
  </si>
  <si>
    <t>Te De Canela</t>
  </si>
  <si>
    <t>Coffe Break</t>
  </si>
  <si>
    <t>Avena</t>
  </si>
  <si>
    <t>Madera, Corcho Y Sus Manufacturas</t>
  </si>
  <si>
    <t>Estructuras De Madera (50)</t>
  </si>
  <si>
    <t>Hilador Y Telas</t>
  </si>
  <si>
    <t>Cáñamo (998 Rollos))</t>
  </si>
  <si>
    <t>Franela (760 Yardas)</t>
  </si>
  <si>
    <t>Lazo (650 Unds)</t>
  </si>
  <si>
    <t>Bandera (10 Unds)</t>
  </si>
  <si>
    <t>Prendas De Vestir</t>
  </si>
  <si>
    <t>Uniformes (250 Unds)</t>
  </si>
  <si>
    <t>Calzados</t>
  </si>
  <si>
    <t>Calzado (125 Pares)</t>
  </si>
  <si>
    <t>Papel De Escritorio</t>
  </si>
  <si>
    <t>Papel Bond B20 Tamaño Carta (1000 Resmas)</t>
  </si>
  <si>
    <t>Papel  Bond B20 Tamaño Oficio (720 Resmas)</t>
  </si>
  <si>
    <t>Papel Bond B20 Tamaño Legal (390 Resmas)</t>
  </si>
  <si>
    <t>Papel Para Fax (800 Unds)</t>
  </si>
  <si>
    <t>Productos De Artes Graficas</t>
  </si>
  <si>
    <t xml:space="preserve"> Agenda Escritorio (100 Unds)</t>
  </si>
  <si>
    <t xml:space="preserve"> Papelitos Adhesivos 2 X 3 (400 Unds)</t>
  </si>
  <si>
    <t xml:space="preserve"> Papelitos Adhesivos 3 X 5 (400 Unds)</t>
  </si>
  <si>
    <t>Papelitos En Forma De Caracol (300 Unds)</t>
  </si>
  <si>
    <t xml:space="preserve"> Tarjeta Asistencia Diaria (300 Unds)</t>
  </si>
  <si>
    <t>Orden De Compra Combustible (200 Talonarios)</t>
  </si>
  <si>
    <t>Requisición De Materiales (60 Talonarios)</t>
  </si>
  <si>
    <t>Memorándum Azules (50 Talonarios)</t>
  </si>
  <si>
    <t>Tarjeta Control Personal (100 Unds)</t>
  </si>
  <si>
    <t xml:space="preserve"> Acción De Personal (70 Talonarios)</t>
  </si>
  <si>
    <t>Tarjetas De Presentación (1500 Unds)</t>
  </si>
  <si>
    <t>Formulario F-05a (50 Talonarios)</t>
  </si>
  <si>
    <t>Viñeta P/Rotular Cuadrada (500 Unds)</t>
  </si>
  <si>
    <t>Libreta De Notas (1000 Unds)</t>
  </si>
  <si>
    <t>Formato De Vacaciones (199 Talonarios)</t>
  </si>
  <si>
    <t>Sobres Menbretados T/0 (2000 Unds)</t>
  </si>
  <si>
    <t>Bolsas Manila T/L (1500 Unds)</t>
  </si>
  <si>
    <t>Bolsas Manila T/C (1500 Unds)</t>
  </si>
  <si>
    <t>Bolsa Manila T/0 (1000 Unds)</t>
  </si>
  <si>
    <t>Taco Para Agenda (406 Unds)</t>
  </si>
  <si>
    <t>Sobres Membretado T/0 Blanco Y Negro (800 Unds)</t>
  </si>
  <si>
    <t>Papel Membretado A Color, Tamaño Carta (260 Resmas)</t>
  </si>
  <si>
    <t>Papel Membretado A Colores Oficio (30 Resmas)</t>
  </si>
  <si>
    <t>Carnet De I.S.F. De S.G. (400 Unds)</t>
  </si>
  <si>
    <t>Caratula Portada Escritura (180 Unds)</t>
  </si>
  <si>
    <t>Formulario Rol De Trabajo (400 Talonarios)</t>
  </si>
  <si>
    <t>Formulario Control De Transporte (350 Talonarios)</t>
  </si>
  <si>
    <t>Formulario Control De Copias (350 Talonarios)</t>
  </si>
  <si>
    <t>Formulario Control De Salidas (300 Talonarios)</t>
  </si>
  <si>
    <t>Formulario Control De Horas Extras (200 Talonarios)</t>
  </si>
  <si>
    <t>Productos De Papel Y Cartón</t>
  </si>
  <si>
    <t>Folder Colores T/C</t>
  </si>
  <si>
    <t>Folders Membretados</t>
  </si>
  <si>
    <t>Papel Carbón T/C</t>
  </si>
  <si>
    <t>Papel Carbón T/O</t>
  </si>
  <si>
    <t>Caratulas P/Empaste T/C</t>
  </si>
  <si>
    <t>Caratulas P/Empaste T/0</t>
  </si>
  <si>
    <t>Caratula P/Empaste Corrugado 11x15</t>
  </si>
  <si>
    <t>Papel Toalla</t>
  </si>
  <si>
    <t>Papel Higiénico</t>
  </si>
  <si>
    <t>Bolsa Manila C/M T/C</t>
  </si>
  <si>
    <t>Bolsa Manila C/M T/Grande</t>
  </si>
  <si>
    <t>Clínex</t>
  </si>
  <si>
    <t>Sobre Blancos C/M A Colores T/0</t>
  </si>
  <si>
    <t>Sobres Cuadrados Color Blanco</t>
  </si>
  <si>
    <t>Sobres Aéreos C/M T/0</t>
  </si>
  <si>
    <t>Sobre Aéreo S/M T/0</t>
  </si>
  <si>
    <t>Cajas De Cartón P/Archivo</t>
  </si>
  <si>
    <t>Diploma De Participación</t>
  </si>
  <si>
    <t>Sobres Blancos S/M T/0</t>
  </si>
  <si>
    <t>Sobres Blancos S/M T/C</t>
  </si>
  <si>
    <t>Papel Para Fax Ux-5cr</t>
  </si>
  <si>
    <t>Platos Desechables</t>
  </si>
  <si>
    <t>Cinta De Papel P/Sumadora</t>
  </si>
  <si>
    <t>Papel Manila</t>
  </si>
  <si>
    <t>Papel Lustroso</t>
  </si>
  <si>
    <t>Papelitos Adhesivos 2 X 3 Post It</t>
  </si>
  <si>
    <t>Vasos Transparentes</t>
  </si>
  <si>
    <t>Papel Adhesivo Post It 3x3</t>
  </si>
  <si>
    <t>Carátula Oficio Color Beige</t>
  </si>
  <si>
    <t>Carátula Oficio Color Blanco</t>
  </si>
  <si>
    <t>Papel Adhesivo Post It 3x5</t>
  </si>
  <si>
    <t>Papelio</t>
  </si>
  <si>
    <t>Papel Adhesivo Post It 2x3</t>
  </si>
  <si>
    <t>División P/Folders "Iris"</t>
  </si>
  <si>
    <t>Viñeta Enconada P/Expediente</t>
  </si>
  <si>
    <t>Carátula Kimberly T/Carta C/Blanco</t>
  </si>
  <si>
    <t>Carátula Kimbberly T/Carta C/Beige</t>
  </si>
  <si>
    <t>Sobres Kimberly Cuadrado/Blanco</t>
  </si>
  <si>
    <t>Cartulina De Color</t>
  </si>
  <si>
    <t>Pendaflex Tamaño Carta</t>
  </si>
  <si>
    <t>Cartapacios Archivadores</t>
  </si>
  <si>
    <t>Servilletas De 100</t>
  </si>
  <si>
    <t>Papel Mini Jumbo Roll</t>
  </si>
  <si>
    <t>Papel Toalla Interfoleda</t>
  </si>
  <si>
    <t>Sobres Kimberly</t>
  </si>
  <si>
    <t>Libros , Revistas Y Periódicos</t>
  </si>
  <si>
    <t>Textos De Enseñanza</t>
  </si>
  <si>
    <t>Manual Del Servidor Publico</t>
  </si>
  <si>
    <t>Especies Timbradas Y Valores</t>
  </si>
  <si>
    <t>Certificado De Autenticidad</t>
  </si>
  <si>
    <t>Artículos De Caucho</t>
  </si>
  <si>
    <t>Llantas Y Cámaras De Aire</t>
  </si>
  <si>
    <t>Neumático P/Rueda</t>
  </si>
  <si>
    <t>Llanta P/Vehículo 14,15,16,17</t>
  </si>
  <si>
    <t xml:space="preserve">Llanta P/Moto Trasera </t>
  </si>
  <si>
    <t>Llanta P/Moto Delantera</t>
  </si>
  <si>
    <t>Aceite 3 En 1 3 Onzas</t>
  </si>
  <si>
    <t>Diluyente</t>
  </si>
  <si>
    <t>Pasta Lustrar Automóviles</t>
  </si>
  <si>
    <t>Permatex 2-B</t>
  </si>
  <si>
    <t>Silicone</t>
  </si>
  <si>
    <t>Pegamento Epoxi</t>
  </si>
  <si>
    <t>Pegamento De Metal</t>
  </si>
  <si>
    <t>Gas Mapp Para Soldar</t>
  </si>
  <si>
    <t>Cilíndrico De R-22 15 Libras</t>
  </si>
  <si>
    <t>Potaza</t>
  </si>
  <si>
    <t>Gas Pimienta</t>
  </si>
  <si>
    <t>Productos Farmacéuticos Y Medicinales Varios</t>
  </si>
  <si>
    <t>Botiquin Primeros Auxilios</t>
  </si>
  <si>
    <t>Insecticidas, Fumigantes Y Otros</t>
  </si>
  <si>
    <t>Raidmax</t>
  </si>
  <si>
    <t>Mata ratas</t>
  </si>
  <si>
    <t>Tintas, Pinturas Y Colorantes</t>
  </si>
  <si>
    <t>Barniz De Madera</t>
  </si>
  <si>
    <t>Pintura Spray</t>
  </si>
  <si>
    <t>Pintura</t>
  </si>
  <si>
    <t>Gasolina</t>
  </si>
  <si>
    <t>Diesel</t>
  </si>
  <si>
    <t>Aceites Grasas Y Lubricantes</t>
  </si>
  <si>
    <t>Aceite Transmisión #90</t>
  </si>
  <si>
    <t>Sellador 271</t>
  </si>
  <si>
    <t>Lubricante Banda A/C</t>
  </si>
  <si>
    <t>Líquido De Frenos</t>
  </si>
  <si>
    <t>Aceite Penetrante</t>
  </si>
  <si>
    <t>Coolant</t>
  </si>
  <si>
    <t>Productos De Material Plástico</t>
  </si>
  <si>
    <t>Taco Expan No.10</t>
  </si>
  <si>
    <t>Desagüe</t>
  </si>
  <si>
    <t>Camisa Pvc De 1/2 Lisas</t>
  </si>
  <si>
    <t>Adaptador Pvc Hembra De 1/2</t>
  </si>
  <si>
    <t xml:space="preserve">Guía De Pvc </t>
  </si>
  <si>
    <t>Codo De Pvc 1/2</t>
  </si>
  <si>
    <t>Rebalse P/Inodoro</t>
  </si>
  <si>
    <t>Bolsas De Barril</t>
  </si>
  <si>
    <t>Pajillas Plásticas</t>
  </si>
  <si>
    <t>Canaletas No. 16</t>
  </si>
  <si>
    <t>Canaletas No. 25</t>
  </si>
  <si>
    <t>Adaptador Pvc Machos De Pvc 1"</t>
  </si>
  <si>
    <t xml:space="preserve">Juego Completo De Lavamanos </t>
  </si>
  <si>
    <t>Adaptadores Hembra De 1"</t>
  </si>
  <si>
    <t>Medio Codo Pvc 1/2</t>
  </si>
  <si>
    <t>Codo Pvc De 1 1/2</t>
  </si>
  <si>
    <t>Codo Pvc De 1"</t>
  </si>
  <si>
    <t>Medio Codo Pvc 1 1/2</t>
  </si>
  <si>
    <t>Medio Codo Pvc 3/4</t>
  </si>
  <si>
    <t>Medio Codo Pvc 1"</t>
  </si>
  <si>
    <t>Productos Fotoquímicos</t>
  </si>
  <si>
    <t>Película P/Fax Papel Impresión</t>
  </si>
  <si>
    <t>Rollo De Película De 30 Exp.</t>
  </si>
  <si>
    <t>Productos Químicos De Uso Personal</t>
  </si>
  <si>
    <t>Hand Cleaner</t>
  </si>
  <si>
    <t>Jabón Liquido De Lavamanos</t>
  </si>
  <si>
    <t>Productos Ferrosos</t>
  </si>
  <si>
    <t>Argollas De Hierro</t>
  </si>
  <si>
    <t>Tubo Industrial 1/2´´</t>
  </si>
  <si>
    <t>Estructuras Metálicas</t>
  </si>
  <si>
    <t>Balcones</t>
  </si>
  <si>
    <t>Cercas</t>
  </si>
  <si>
    <t>Puntas Trupper P/Concreto</t>
  </si>
  <si>
    <t>Segueta Arco De Sierra</t>
  </si>
  <si>
    <t>Arco De Sierra</t>
  </si>
  <si>
    <t>Material De Guerra Y Seguridad</t>
  </si>
  <si>
    <t>Municiones</t>
  </si>
  <si>
    <t>Funda P/Arma</t>
  </si>
  <si>
    <t>Accesorios De Metal</t>
  </si>
  <si>
    <t xml:space="preserve"> Llavín De Pelota</t>
  </si>
  <si>
    <t>Gancho Para Gafetes</t>
  </si>
  <si>
    <t>Cerradura Lado Izquierdo</t>
  </si>
  <si>
    <t>Cerradura Lado Derecho</t>
  </si>
  <si>
    <t>Pasador De 4"</t>
  </si>
  <si>
    <t>Pasador De 3"</t>
  </si>
  <si>
    <t>Bisagra De 4"</t>
  </si>
  <si>
    <t>Bisagra De 3"</t>
  </si>
  <si>
    <t>Bisagra De 2"</t>
  </si>
  <si>
    <t>Bisagra De 1"</t>
  </si>
  <si>
    <t>Llave De 1/2 Para Pila</t>
  </si>
  <si>
    <t>Pasador De 2"</t>
  </si>
  <si>
    <t>Válvula De Compuerta De 1/2</t>
  </si>
  <si>
    <t>Válvula P/Urinario</t>
  </si>
  <si>
    <t>Válvula P/Tanque De Servicio</t>
  </si>
  <si>
    <t>Tubo De Abasto P/Lavamanos</t>
  </si>
  <si>
    <t>Bisagra De 5"</t>
  </si>
  <si>
    <t>Pasador De 1/2"</t>
  </si>
  <si>
    <t>Válvula De Control Rectangular</t>
  </si>
  <si>
    <t>Corredora P/Gaveta</t>
  </si>
  <si>
    <t xml:space="preserve"> Llamador</t>
  </si>
  <si>
    <t>Cerradura De Doble Pasador Izquierdo</t>
  </si>
  <si>
    <t>Cerradura De Doble Pasador Derecho</t>
  </si>
  <si>
    <t xml:space="preserve"> Llavines P/ Cajoneras</t>
  </si>
  <si>
    <t>Llavines P/Escritorio</t>
  </si>
  <si>
    <t>Candado</t>
  </si>
  <si>
    <t>Cerradura P/Puerta</t>
  </si>
  <si>
    <t>Elementos De Ferretería</t>
  </si>
  <si>
    <t xml:space="preserve"> Tornillos 8mm X 30nk Largo</t>
  </si>
  <si>
    <t xml:space="preserve"> Lija No. 40</t>
  </si>
  <si>
    <t xml:space="preserve"> Lija No. 100</t>
  </si>
  <si>
    <t xml:space="preserve"> Tornillo Para Tabla Yeso 1"</t>
  </si>
  <si>
    <t xml:space="preserve"> Clavo De Acero 2x2</t>
  </si>
  <si>
    <t xml:space="preserve"> Clavo De Acero 11/2</t>
  </si>
  <si>
    <t xml:space="preserve"> Clavo De Acero 2,7x1</t>
  </si>
  <si>
    <t xml:space="preserve"> Electrodo 2.5knx300nh</t>
  </si>
  <si>
    <t xml:space="preserve"> Clavo De 4"</t>
  </si>
  <si>
    <t xml:space="preserve"> Clavo De 1 1/2"</t>
  </si>
  <si>
    <t xml:space="preserve"> Clavo De 1"</t>
  </si>
  <si>
    <t xml:space="preserve"> Lija P/Madera N.36</t>
  </si>
  <si>
    <t xml:space="preserve"> Lija P/Madera N0.100</t>
  </si>
  <si>
    <t xml:space="preserve"> Lija P/Madera N0.120</t>
  </si>
  <si>
    <t xml:space="preserve"> Grapas Nk6 Concreto</t>
  </si>
  <si>
    <t xml:space="preserve"> Grapa De Clavo 6nn</t>
  </si>
  <si>
    <t>Cerradura</t>
  </si>
  <si>
    <t>Taco Expan</t>
  </si>
  <si>
    <t>Tornillo De Madera 1x12</t>
  </si>
  <si>
    <t>Tornillo De Madera   2x12</t>
  </si>
  <si>
    <t>Tornillo De Madera   3x14</t>
  </si>
  <si>
    <t>Llave Doble P/Lavamanos</t>
  </si>
  <si>
    <t>Llave Doble P/Lavatrastos</t>
  </si>
  <si>
    <t>Llave Para Lavamanos Sencilla</t>
  </si>
  <si>
    <t>Tubo De Abasto Flexible P/Inodoro</t>
  </si>
  <si>
    <t>Brazo Hidráulico P/Puerta</t>
  </si>
  <si>
    <t>Productos De Vidrio</t>
  </si>
  <si>
    <t>Juegos De Vajillas De Vidrio</t>
  </si>
  <si>
    <t>Productos De Loza Y Porcelana</t>
  </si>
  <si>
    <t xml:space="preserve"> Sentadero Para Sanitario</t>
  </si>
  <si>
    <t>Sanitario Completo</t>
  </si>
  <si>
    <t>Productos De Cemento, Asbesto Y Yeso</t>
  </si>
  <si>
    <t xml:space="preserve"> Cielo Falso</t>
  </si>
  <si>
    <t>Cemento, Cal, Yeso</t>
  </si>
  <si>
    <t>Bolsa De Cemento</t>
  </si>
  <si>
    <t>Piedra Arcilla Y Arena</t>
  </si>
  <si>
    <t>Arena</t>
  </si>
  <si>
    <t>Elementos De Limpieza Y Aseo Personal</t>
  </si>
  <si>
    <t>Franela</t>
  </si>
  <si>
    <t>Balde Plástico</t>
  </si>
  <si>
    <t>Cesto Plástico Para Basura</t>
  </si>
  <si>
    <t>Agua Destilada</t>
  </si>
  <si>
    <t xml:space="preserve">Jabón Para Lavar Loza </t>
  </si>
  <si>
    <t>Jabón Para Mano</t>
  </si>
  <si>
    <t>Jabón P/Manos En Gell</t>
  </si>
  <si>
    <t>Pasta P/Pulir Automóvil</t>
  </si>
  <si>
    <t>Limpiador Armorall P/Automóvil</t>
  </si>
  <si>
    <t>Armorall P/Tablero</t>
  </si>
  <si>
    <t>Pailas Plásticas</t>
  </si>
  <si>
    <t>Cloro</t>
  </si>
  <si>
    <t>Útiles De Escritorio Oficina Y Enseñanza</t>
  </si>
  <si>
    <t>Tinta P/Almohadilla</t>
  </si>
  <si>
    <t>Tinta Negra P/Almohadilla</t>
  </si>
  <si>
    <t>Tinta P/Numeradora</t>
  </si>
  <si>
    <t>Anillo Espiral 2"</t>
  </si>
  <si>
    <t>Anillo Espiral 1 1/2</t>
  </si>
  <si>
    <t>Anillo Espiral 1 3/4</t>
  </si>
  <si>
    <t>Anillo Espiral 1"</t>
  </si>
  <si>
    <t>Anillo Espiral 9/16"</t>
  </si>
  <si>
    <t>ANILLO ESPIRAL 7/Lfi"</t>
  </si>
  <si>
    <t>Anillo Espiral 5/16"</t>
  </si>
  <si>
    <t>Anillo Espiral 1/2"</t>
  </si>
  <si>
    <t>Anillo Espiral 3/8"</t>
  </si>
  <si>
    <t>Anillo Espiral 1/4"</t>
  </si>
  <si>
    <t>Anillo Espiral 1  1/4</t>
  </si>
  <si>
    <t>Anillo Espiral 7/8"</t>
  </si>
  <si>
    <t>Cinta Correctora 860760</t>
  </si>
  <si>
    <t>Cinta Engomada De 2"</t>
  </si>
  <si>
    <t>Anillos Espiral De 3/4</t>
  </si>
  <si>
    <t>Cinta Tela Rojo Y Negro Maquina Manual</t>
  </si>
  <si>
    <t>Cinta Impresora 1380999 Ibm 1337761</t>
  </si>
  <si>
    <t>Cinta Tela Calculadora Eléctrica</t>
  </si>
  <si>
    <t>Cinta Correctora 1337765 Ibm</t>
  </si>
  <si>
    <t>Cinta Correctora 1361195 Ibm</t>
  </si>
  <si>
    <t>Cinta Impresora 1299095</t>
  </si>
  <si>
    <t>Cinta Impresora  1299508</t>
  </si>
  <si>
    <t>Cinta Impresora  1299463</t>
  </si>
  <si>
    <t>Almohadilla Para Sello</t>
  </si>
  <si>
    <t>Grapas Standard</t>
  </si>
  <si>
    <t>Carpeta Plástica T/0</t>
  </si>
  <si>
    <t>Borrador En Barra</t>
  </si>
  <si>
    <t>Repuesto Bolígrafo Shafer</t>
  </si>
  <si>
    <t>Corrector Radex</t>
  </si>
  <si>
    <t>Corrector Liquido Blanco</t>
  </si>
  <si>
    <t>Masquintape</t>
  </si>
  <si>
    <t>Resistol 850 Blanco</t>
  </si>
  <si>
    <t>Carpeta Plástica T/C</t>
  </si>
  <si>
    <t>Transparencia Fotoc.T/C</t>
  </si>
  <si>
    <t>Diskette 3.5 Alta Densidad</t>
  </si>
  <si>
    <t>Saca grapas</t>
  </si>
  <si>
    <t>Fasteners # 7</t>
  </si>
  <si>
    <t>Sacapuntas De Presión</t>
  </si>
  <si>
    <t>Viñetas Engomadas P/Expedientes</t>
  </si>
  <si>
    <t>Pestañas Plásticas Pendaflex</t>
  </si>
  <si>
    <t>Base Para Agenda</t>
  </si>
  <si>
    <t>Marcador Punto Fino Azul</t>
  </si>
  <si>
    <t>Marcadores P/Pizarra Fórmica</t>
  </si>
  <si>
    <t>Marcador Punto Fino Negro</t>
  </si>
  <si>
    <t>Marcador Fluorecente Fino</t>
  </si>
  <si>
    <t>Marcador Grueso Rojo</t>
  </si>
  <si>
    <t>Marcador Grueso Azul</t>
  </si>
  <si>
    <t>Marcador Fluorescente Grueso</t>
  </si>
  <si>
    <t>Marcador Punto Fino Rojo</t>
  </si>
  <si>
    <t>Limpiador De Lente Óptico P/ Cd Roon</t>
  </si>
  <si>
    <t>Engrapadora Mediana</t>
  </si>
  <si>
    <t>Borrador Para Pizarrón</t>
  </si>
  <si>
    <t>Tablero Tamaño Carta</t>
  </si>
  <si>
    <t>Tablero Tamaño Oficio</t>
  </si>
  <si>
    <t>Brinder Plástico P/Archivo 15x11</t>
  </si>
  <si>
    <t>Peine De 1x11 Carta</t>
  </si>
  <si>
    <t>Lápiz Grafito</t>
  </si>
  <si>
    <t>Lápiz Rojo Y Azul</t>
  </si>
  <si>
    <t>Lápiz Tinta</t>
  </si>
  <si>
    <t>Borrador Con Escobilla</t>
  </si>
  <si>
    <t>Refuerzo Para Folder</t>
  </si>
  <si>
    <t>Repuesto Bolígrafo Parker</t>
  </si>
  <si>
    <t>Limpia Tipos Korex</t>
  </si>
  <si>
    <t>Perforadora De 3 Agujeros</t>
  </si>
  <si>
    <t>Clips Tipo Mariposa</t>
  </si>
  <si>
    <t>Base P/Tape 3/4 X 36</t>
  </si>
  <si>
    <t>Tiza P/Pizarra</t>
  </si>
  <si>
    <t>Regla De 18"</t>
  </si>
  <si>
    <t>Regla De 24"</t>
  </si>
  <si>
    <t>Regla De 36"</t>
  </si>
  <si>
    <t>Regla De 12"</t>
  </si>
  <si>
    <t>Sello Circular</t>
  </si>
  <si>
    <t>Sello De Hule</t>
  </si>
  <si>
    <t>Sello Rectangular</t>
  </si>
  <si>
    <t>Pegamento En Barra</t>
  </si>
  <si>
    <t>Portaminas</t>
  </si>
  <si>
    <t>Minas</t>
  </si>
  <si>
    <t>Papelito Indicadores P/Firma</t>
  </si>
  <si>
    <t>Tinta De Color Rojo</t>
  </si>
  <si>
    <t>Marcador Pilot Color Dorado</t>
  </si>
  <si>
    <t>Cuaderno Único</t>
  </si>
  <si>
    <t>Cartapacios Archivadores Leizer</t>
  </si>
  <si>
    <t>Papel Adhesivo 3x3</t>
  </si>
  <si>
    <t>Carátulas T/C</t>
  </si>
  <si>
    <t>Cobertores Para Computadoras Monitor Y Cpu</t>
  </si>
  <si>
    <t>ANILLO DE 1-1/Fl</t>
  </si>
  <si>
    <t>Marcador Acrílico M/ Stabilo Negro</t>
  </si>
  <si>
    <t>Marcador Acrílico M/ Stabilo Rojo</t>
  </si>
  <si>
    <t>Marcador Acrílico M/ Stabilo Azul</t>
  </si>
  <si>
    <t>Marcador Acrílico M/ Stabilo Verde</t>
  </si>
  <si>
    <t>Libretas De Taquigrafia</t>
  </si>
  <si>
    <t>Papel Para Fax De 30 M/Panasonie De 6</t>
  </si>
  <si>
    <t>Marcadores Gruesos Negro M/ Eber Faber #3000</t>
  </si>
  <si>
    <t>Marcador Creso Rojo M/ E6er Faber #3000</t>
  </si>
  <si>
    <t>Pendaflex T/Oficio</t>
  </si>
  <si>
    <t>Grapas Mod.Sb 35 1/2</t>
  </si>
  <si>
    <t>Tinta Cross</t>
  </si>
  <si>
    <t>Papel P/Fax Ux-5cr6h</t>
  </si>
  <si>
    <t>Papelitos Adhesivos 3x3</t>
  </si>
  <si>
    <t>Marcador P/Pizarra Negro</t>
  </si>
  <si>
    <t>Marcador P/Pizarra Rojo</t>
  </si>
  <si>
    <t>Marcador P/Pizarra Verde</t>
  </si>
  <si>
    <t>Marcador P/Pizarra Azul</t>
  </si>
  <si>
    <t>Cinta Adhesiva 3m 3/4x36</t>
  </si>
  <si>
    <t>Pegamento Super Glue</t>
  </si>
  <si>
    <t>Pegamento Pvc</t>
  </si>
  <si>
    <t>Bolígrafo Negro</t>
  </si>
  <si>
    <t>Lápiz Tinta Negro</t>
  </si>
  <si>
    <t>Lápiz Tinta Azul</t>
  </si>
  <si>
    <t>Tachuela Para Pizarra</t>
  </si>
  <si>
    <t>Brinder De 3 Arios De 1"</t>
  </si>
  <si>
    <t>Marcador Fluorescente Punta Fino C/Amarillo</t>
  </si>
  <si>
    <t>Marcador Flouroscente Punta Fina C/Verde</t>
  </si>
  <si>
    <t>Tape Pequeño 3/4'x 36</t>
  </si>
  <si>
    <t>Pegamento Amarillo De 1/4</t>
  </si>
  <si>
    <t>Hules N0.18 Delgado</t>
  </si>
  <si>
    <t>Hules No. 33 Gruesos</t>
  </si>
  <si>
    <t>Marcadores Punta Fina Redonda</t>
  </si>
  <si>
    <t>Pegamento Epoxy De 5m</t>
  </si>
  <si>
    <t>Sacapuntas Pequeño Manual</t>
  </si>
  <si>
    <t>División P/Folder Iris</t>
  </si>
  <si>
    <t>Cinta Impresora Ap-800</t>
  </si>
  <si>
    <t>Cinta Impresora Xerox 6015</t>
  </si>
  <si>
    <t>Símbolos Patria</t>
  </si>
  <si>
    <t>Útiles Y Materiales Eléctricos</t>
  </si>
  <si>
    <t>Batería Cuadrada</t>
  </si>
  <si>
    <t>Batería Mediana</t>
  </si>
  <si>
    <t>Batería Alcalina</t>
  </si>
  <si>
    <t>Baterías Grandes</t>
  </si>
  <si>
    <t>Focos Blancos 75watt 110v.</t>
  </si>
  <si>
    <t>Focos De 100w. 110v.</t>
  </si>
  <si>
    <t>Tapaderas De Metal Para Toma Corriente</t>
  </si>
  <si>
    <t>Pina De Hule Tipo Cruz</t>
  </si>
  <si>
    <t>Switch Superficial</t>
  </si>
  <si>
    <t>Interruptor Sencillo Con Tapadera</t>
  </si>
  <si>
    <t>Arrancadores 15-20 V,</t>
  </si>
  <si>
    <t>Tomacorriente Doble Superficial</t>
  </si>
  <si>
    <t>Tomacorriente Doble Bajo Repello</t>
  </si>
  <si>
    <t>Soporte Para Lámpara</t>
  </si>
  <si>
    <t>Tacos Fisher No. 8</t>
  </si>
  <si>
    <t>Conectores</t>
  </si>
  <si>
    <t>Alambre Cableado No. 10</t>
  </si>
  <si>
    <t>Alambre Cableado # 20</t>
  </si>
  <si>
    <t>Alanbre Solido # 10</t>
  </si>
  <si>
    <t>Alambre Cableado # 14</t>
  </si>
  <si>
    <t>Alambre Cableado # 12</t>
  </si>
  <si>
    <t>Alambre P/Teléfono 8 Líneas</t>
  </si>
  <si>
    <t>Alambre Dúplex # 10</t>
  </si>
  <si>
    <t>Balastro 2x40 220v.</t>
  </si>
  <si>
    <t>Balastro 1x40 110v.</t>
  </si>
  <si>
    <t>Balastro 1x20 110v.</t>
  </si>
  <si>
    <t>Candelas Circulares Flourecentes</t>
  </si>
  <si>
    <t>Candelas Flourecentes De 40w</t>
  </si>
  <si>
    <t>Alambre Duplex No.14</t>
  </si>
  <si>
    <t>Alambre Duplex No.12</t>
  </si>
  <si>
    <t>Alambre Duplex No.18</t>
  </si>
  <si>
    <t>Alambre Duplex No.90</t>
  </si>
  <si>
    <t>Alambre Cableado # 8</t>
  </si>
  <si>
    <t>Cable Rudo Tsj 3x12</t>
  </si>
  <si>
    <t>Caja Rectangular 2x4</t>
  </si>
  <si>
    <t>Candelas Flourocentes De 20w.</t>
  </si>
  <si>
    <t>Caja Modular Cuadrada P/Teléfono</t>
  </si>
  <si>
    <t>Caja Modular Rectangular P/Teléfono</t>
  </si>
  <si>
    <t>Cartuchos De Gas Lámparas</t>
  </si>
  <si>
    <t>Bujías De Foco De Mano 6 V.</t>
  </si>
  <si>
    <t>Breaker De 30 Amperios 110 V.</t>
  </si>
  <si>
    <t>Breaker De 20 Amperios 110 V.</t>
  </si>
  <si>
    <t>Breaker De 40 Amp. De 220 V.</t>
  </si>
  <si>
    <t>Breaker De 15 Amp. De 110 V.(Ina)</t>
  </si>
  <si>
    <t>Alambre P/Teléfono 2 Líneas</t>
  </si>
  <si>
    <t xml:space="preserve"> Tacos Fisher S-6</t>
  </si>
  <si>
    <t xml:space="preserve"> Tacos Fisher S-10</t>
  </si>
  <si>
    <t xml:space="preserve"> Protector De Pico 6 Salidas</t>
  </si>
  <si>
    <t>Timbre Din Don Eléctrico 110v.</t>
  </si>
  <si>
    <t>Interruptor Sencillo B/Rep.C/Placa</t>
  </si>
  <si>
    <t>Tomacorriente Superficial P/Aire Acondicionado</t>
  </si>
  <si>
    <t>Tenaza Cortadora</t>
  </si>
  <si>
    <t>Desarmadores</t>
  </si>
  <si>
    <t>Breaker De 5 Amperios De 220 V.</t>
  </si>
  <si>
    <t>Batería Litio K123la-3v</t>
  </si>
  <si>
    <t>Batería Litio K123 A3v</t>
  </si>
  <si>
    <t>Cable Trifásico No.10</t>
  </si>
  <si>
    <t>Cable Trifásico No.12</t>
  </si>
  <si>
    <t>Breaker De 50 Amperios De 220v.</t>
  </si>
  <si>
    <t>Pajillas Plásticas De 6mi Pulgadas</t>
  </si>
  <si>
    <t>Fotoceldas P/Lámparas De 500</t>
  </si>
  <si>
    <t>Lámparas Ahorradoras 13w</t>
  </si>
  <si>
    <t>Enchufle Para Teléfono</t>
  </si>
  <si>
    <t>Lámparas Fluorescente En Forma De U 34x110v</t>
  </si>
  <si>
    <t>Lamina Acrílica Para Cielo Falso</t>
  </si>
  <si>
    <t>Taco Expanti Gk Tabla Roca</t>
  </si>
  <si>
    <t>Balastro De 2x96x120 Voltios</t>
  </si>
  <si>
    <t>Tomacorriente Trifásico Superficial</t>
  </si>
  <si>
    <t>Tomacorriente Trifásico Bajo Repello</t>
  </si>
  <si>
    <t>Interruptor Sencillo</t>
  </si>
  <si>
    <t>Interruptores De 3 Vías</t>
  </si>
  <si>
    <t>Interruptor De 4 Vías</t>
  </si>
  <si>
    <t>Terminales Hembras Trifásicas Para Extensión</t>
  </si>
  <si>
    <t>Terminal Macho Trifásico P/Extensión Electric</t>
  </si>
  <si>
    <t>Teléfono Superficial Sencillo</t>
  </si>
  <si>
    <t>Baterías De 23-A De 12 Voltios</t>
  </si>
  <si>
    <t>Caja Para Telefono Superficial Sencillo</t>
  </si>
  <si>
    <t>Fusible De 15 Amperios</t>
  </si>
  <si>
    <t>Fusible De 20 Amperios</t>
  </si>
  <si>
    <t>Fusibles De 10 Amperios</t>
  </si>
  <si>
    <t>Fusibles De 40 Amperios</t>
  </si>
  <si>
    <t>Fusibles De 30 Amperios</t>
  </si>
  <si>
    <t>Fusibles De 60 Amperios</t>
  </si>
  <si>
    <t>Fusibles De 80 Amperios</t>
  </si>
  <si>
    <t>Lámparas Comerciales Comp De 1x2x120v</t>
  </si>
  <si>
    <t>Lámparas Comerciales Comp De 2x4x120v</t>
  </si>
  <si>
    <t>Batería Triple Aaa</t>
  </si>
  <si>
    <t>Batería Aa</t>
  </si>
  <si>
    <t>Tubo Floreciente F017/65k</t>
  </si>
  <si>
    <t>Cable Electr. Spt 2x12 Duples</t>
  </si>
  <si>
    <t xml:space="preserve"> Extensiones Electica8</t>
  </si>
  <si>
    <t>Bombillo Mr16 130v</t>
  </si>
  <si>
    <t>Candelas De 96w De Hov</t>
  </si>
  <si>
    <t>Bombillos De 25»</t>
  </si>
  <si>
    <t>Lámparas Halógenas De 130w</t>
  </si>
  <si>
    <t>Placa P/Contacto</t>
  </si>
  <si>
    <t>Alambre Rudo Stj 3x10</t>
  </si>
  <si>
    <t>Alambre Rudo Stj 3x8</t>
  </si>
  <si>
    <t>Enchufe Trifásico</t>
  </si>
  <si>
    <t>Candela De 72w.</t>
  </si>
  <si>
    <t>Bombillo Fluorescente Alba</t>
  </si>
  <si>
    <t>Cordón P/Teléfono</t>
  </si>
  <si>
    <t>Bombillo De 11w</t>
  </si>
  <si>
    <t>Utensilios De Cocina Y Comedor</t>
  </si>
  <si>
    <t>Platos</t>
  </si>
  <si>
    <t>Tazas</t>
  </si>
  <si>
    <t>Cuchillos</t>
  </si>
  <si>
    <t>Tenedores</t>
  </si>
  <si>
    <t>Cucharas</t>
  </si>
  <si>
    <t xml:space="preserve">Vasos De Vidrio </t>
  </si>
  <si>
    <t>Material Médico-Quirúrgico Menor Y De Laboratorio</t>
  </si>
  <si>
    <t>Camillas De Enfermería</t>
  </si>
  <si>
    <t>Otros Repuestos Y Accesorios Menores</t>
  </si>
  <si>
    <t>Fricciones Delanteras</t>
  </si>
  <si>
    <t>Abrazadera De 2 Agujeros</t>
  </si>
  <si>
    <t>Escobilla P/Parabrisas</t>
  </si>
  <si>
    <t>Barra Central De Dirección</t>
  </si>
  <si>
    <t>Rotulas Inferiores</t>
  </si>
  <si>
    <t>Rotulas Superiores</t>
  </si>
  <si>
    <t>Filtro De Aceite</t>
  </si>
  <si>
    <t>Filtro De Aire</t>
  </si>
  <si>
    <t>Filtro De Combustible</t>
  </si>
  <si>
    <t>Margarita Ap-350 Canon Courier</t>
  </si>
  <si>
    <t>Esferita P/Máquina De Escribir Ibm</t>
  </si>
  <si>
    <t>Bobina P/Vehículo</t>
  </si>
  <si>
    <t>Cable De Acelerador</t>
  </si>
  <si>
    <t>Flotador De Tanque De Comestible</t>
  </si>
  <si>
    <t xml:space="preserve">Banda Alternador </t>
  </si>
  <si>
    <t>Fricciones Traseras</t>
  </si>
  <si>
    <t>Cuplin  1/2</t>
  </si>
  <si>
    <t>Cuplin  1/4</t>
  </si>
  <si>
    <t>Bomba Auxiliar De Clutch</t>
  </si>
  <si>
    <t xml:space="preserve">Tapón De Radiador </t>
  </si>
  <si>
    <t>Brazo Pitman Dirección</t>
  </si>
  <si>
    <t>Amortiguadores Traseros</t>
  </si>
  <si>
    <t>Amortiguadores Delanteros</t>
  </si>
  <si>
    <t>Focos De 12 Voltios 18 W.1 Contacto</t>
  </si>
  <si>
    <t>Bulbo De Temperatura</t>
  </si>
  <si>
    <t>Acero Plástico</t>
  </si>
  <si>
    <t>Mouse Para Computadora</t>
  </si>
  <si>
    <t>Cable P/Acelerador</t>
  </si>
  <si>
    <t>Cable P/Acelerador P/Moto</t>
  </si>
  <si>
    <t>Cuñas P/Válvula P/Moto</t>
  </si>
  <si>
    <t>Flanch De Carburador</t>
  </si>
  <si>
    <t>Puller P/Cadena P/Moto</t>
  </si>
  <si>
    <t>Tapón P/Tanque De Gasolina P/Moto</t>
  </si>
  <si>
    <t>Tornillo De 1 1/4</t>
  </si>
  <si>
    <t>Tornillo Toper 12nh(Balt Spacial) P/Moto</t>
  </si>
  <si>
    <t>Abrazadera De 1/2</t>
  </si>
  <si>
    <t>Terminal De Batería</t>
  </si>
  <si>
    <t>Refrigerante Coolort</t>
  </si>
  <si>
    <t>Almohadilla Para Mause</t>
  </si>
  <si>
    <t>Calentador De Motor</t>
  </si>
  <si>
    <t>Sello Eje De Levas</t>
  </si>
  <si>
    <t>Sello De Cigüeñal</t>
  </si>
  <si>
    <t>Banda De Sincronización</t>
  </si>
  <si>
    <t>Manguera De 25 Pies</t>
  </si>
  <si>
    <t>Bomba Principal De Clutch</t>
  </si>
  <si>
    <t>Bujías Para Moto</t>
  </si>
  <si>
    <t>Compresor Modelo De 60.000 Btu</t>
  </si>
  <si>
    <t>Filtro Soldable De 60,000 Btu De 3/8 Diámetro</t>
  </si>
  <si>
    <t>Varilla Para Soldar De Plata</t>
  </si>
  <si>
    <t>Cilindro De Gas Mapp</t>
  </si>
  <si>
    <t>Bujes De Resorte Trasero</t>
  </si>
  <si>
    <t>Contactor Bobina 24v 40 Amp.</t>
  </si>
  <si>
    <t>Banda Multiples P/Pòwer</t>
  </si>
  <si>
    <t>Contactor De 24 Y 50 Amperios</t>
  </si>
  <si>
    <t>Fan Motor De 1/10 Hp Doble Eje De 220 Voltios</t>
  </si>
  <si>
    <t>Cassette De 90 Minutos</t>
  </si>
  <si>
    <t>Tinta Impresora H.P.51645a</t>
  </si>
  <si>
    <t>Tinta Impresora H.P.C7115a</t>
  </si>
  <si>
    <t>Tinta Impresora H.P.H.P. C4092a</t>
  </si>
  <si>
    <t>Tinta Impresora H.P.C4197a</t>
  </si>
  <si>
    <t>Toner Stars Mate 500</t>
  </si>
  <si>
    <t>Toner Para Impresora Hp Q6511a</t>
  </si>
  <si>
    <t>Focos De 2 Contactos 12v 21w</t>
  </si>
  <si>
    <t>Fusible De 15 Amp</t>
  </si>
  <si>
    <t>Fusible De 10 Amp.</t>
  </si>
  <si>
    <t>Fusible De 15 Amp.</t>
  </si>
  <si>
    <t>Fusible De 25 Amp.</t>
  </si>
  <si>
    <t>Toner P/Impresora Hp C6578d</t>
  </si>
  <si>
    <t>Toner P/Impresora Hp Q5949a</t>
  </si>
  <si>
    <t>Toner P/Impresora Hp Q2610a</t>
  </si>
  <si>
    <t>Toner P/Impresora Hp C3906a</t>
  </si>
  <si>
    <t>Extensión P/Teléfonos</t>
  </si>
  <si>
    <t>Toner Impresora Hp C6656a</t>
  </si>
  <si>
    <t>Toner Canon P/Fotocopi Canon 6080</t>
  </si>
  <si>
    <t>Bocina P/Vehiculo</t>
  </si>
  <si>
    <t>Bujes De Tornillo Estabilizador</t>
  </si>
  <si>
    <t>Toner P/Impresora Hp Q2613</t>
  </si>
  <si>
    <t>Toner P/Fotocopiadora Canon 1010</t>
  </si>
  <si>
    <t>Toner P/Fotocopiadora Canon Gpr-15</t>
  </si>
  <si>
    <t>Toner Hp Q2673a</t>
  </si>
  <si>
    <t>Toner Hp Q2672a</t>
  </si>
  <si>
    <t>Toner Hp Q2671a</t>
  </si>
  <si>
    <t>Toner Hp Q6470a</t>
  </si>
  <si>
    <t>Toner Hp Q6471a</t>
  </si>
  <si>
    <t>Toner Hp Q6472a</t>
  </si>
  <si>
    <t>Toner Q6473a</t>
  </si>
  <si>
    <t>Tinta Impresora Hp C8767 Negro</t>
  </si>
  <si>
    <t>Tinta Impresora Hp C9363 Tricolor</t>
  </si>
  <si>
    <t>Tinta Canon Bc-5</t>
  </si>
  <si>
    <t>Tinta C6657-A</t>
  </si>
  <si>
    <t>Tinta C6656-A</t>
  </si>
  <si>
    <t>Tinta C4844-A</t>
  </si>
  <si>
    <t>Dvd+Rw 4.7 Gb 4x</t>
  </si>
  <si>
    <t>Toner P/Fotocopiadora Canon 4050</t>
  </si>
  <si>
    <t>Toner P/Fotocopiadora Canon Fx4</t>
  </si>
  <si>
    <t>Tinta P/Impresora Hp C1823-A Tricolor</t>
  </si>
  <si>
    <t>Tinta Impresora Epson No.T18 Tricolor</t>
  </si>
  <si>
    <t>Toner P/Fotocopiadora Lexmark 1382920</t>
  </si>
  <si>
    <t>Tinta P/Impresora Epson No.T17 Color Negro</t>
  </si>
  <si>
    <t>Toner P/Impresora Hp Q3964a</t>
  </si>
  <si>
    <t>Toner Impresora Hp Q5942-A</t>
  </si>
  <si>
    <t>Rodos</t>
  </si>
  <si>
    <t>Fusible De 7.5 Amperios P/Vehículo</t>
  </si>
  <si>
    <t>Hules De Suspensión (De Resorte)</t>
  </si>
  <si>
    <t>Toner P/Impresora Hp Q2612a</t>
  </si>
  <si>
    <t>Tarjeta De Sonido De 7 Canales</t>
  </si>
  <si>
    <t>Silicone Mega</t>
  </si>
  <si>
    <t>Toners P/Impresora Hp Q6001a</t>
  </si>
  <si>
    <t>Toners P/Impresora Hp Q6002a</t>
  </si>
  <si>
    <t>Toners P/Impresora Hp Q6003a</t>
  </si>
  <si>
    <t>Toners P/Impresora Hp Q7553a</t>
  </si>
  <si>
    <t>Protector De Pantalla De 17"</t>
  </si>
  <si>
    <t>Cable P/Emergencia</t>
  </si>
  <si>
    <t>Terminales De Dirección Cortos</t>
  </si>
  <si>
    <t>Manguera P/Depurador(Manifur)</t>
  </si>
  <si>
    <t>Toners Hp C4195-A</t>
  </si>
  <si>
    <t>Bujes De Tijera Superior</t>
  </si>
  <si>
    <t>Toners Hp Q2670-A</t>
  </si>
  <si>
    <t>Toner Hp Q3972a</t>
  </si>
  <si>
    <t>Mause Óptico</t>
  </si>
  <si>
    <t>Toner Hp Q7581a</t>
  </si>
  <si>
    <t>Toner Hp Q7582a</t>
  </si>
  <si>
    <t>Toner Hp Q7583a</t>
  </si>
  <si>
    <t>Toners Hp Q3972a</t>
  </si>
  <si>
    <t>Toners Hp Q3971a</t>
  </si>
  <si>
    <t>Toners Hp Q3973a</t>
  </si>
  <si>
    <t>Toners Hp C4836-A</t>
  </si>
  <si>
    <t>Toners Hp C4837a</t>
  </si>
  <si>
    <t>Toners Hp Q3960a</t>
  </si>
  <si>
    <t>Toners Canon S35</t>
  </si>
  <si>
    <t>Toners P/Impresora C4811a</t>
  </si>
  <si>
    <t>Toner P/Impresora C4810a</t>
  </si>
  <si>
    <t>Tohers P/Impresora C4812a</t>
  </si>
  <si>
    <t>Toners O/Impresora C4813a</t>
  </si>
  <si>
    <t>Lija # 100 M</t>
  </si>
  <si>
    <t>Lija # 80</t>
  </si>
  <si>
    <t>Toners H.P. C4096-A</t>
  </si>
  <si>
    <t>Toner P/Fotocop1adora Canon 6pr-15</t>
  </si>
  <si>
    <t>Cd-Rn Re6rabables</t>
  </si>
  <si>
    <t>Toner Lainer Ac122l</t>
  </si>
  <si>
    <t>Banda Hidráulico</t>
  </si>
  <si>
    <t>Toners Hp C9385a</t>
  </si>
  <si>
    <t>Toners Hp C9386a</t>
  </si>
  <si>
    <t>Toners Hp C9387a</t>
  </si>
  <si>
    <t>Toners Hp C9388a</t>
  </si>
  <si>
    <t>Toner P/Copiadora Lainer Ld433b</t>
  </si>
  <si>
    <t>Tinta Impresora Hp C9381a</t>
  </si>
  <si>
    <t>Toner Impresora Hp C9382a</t>
  </si>
  <si>
    <t>Toner P/Fotocopiadora Canon Gpr-22</t>
  </si>
  <si>
    <t>Toner Sharp Fo-2950</t>
  </si>
  <si>
    <t>Toner H.P. Q7551a</t>
  </si>
  <si>
    <t>Tinta H.P. C4838a</t>
  </si>
  <si>
    <t>Fusible De 80 Amperios</t>
  </si>
  <si>
    <t>Fusible De 60 Amperios</t>
  </si>
  <si>
    <t>Fusible De 30 Amperios</t>
  </si>
  <si>
    <t>Papel P/Fax Kx Fa57-A Panasonic</t>
  </si>
  <si>
    <t>Memoria Ram</t>
  </si>
  <si>
    <t>Toner Sharp Ar -016t (5220)</t>
  </si>
  <si>
    <t>Tensores De Banda</t>
  </si>
  <si>
    <t>Memoria Usb  8gb</t>
  </si>
  <si>
    <t>Memoria Usb  16gb</t>
  </si>
  <si>
    <t>Toner Canon Gpr-16</t>
  </si>
  <si>
    <t>Toner Hp Ce505a</t>
  </si>
  <si>
    <t>Termostato P/Vehículo</t>
  </si>
  <si>
    <t>Terminales Tipo Ojo</t>
  </si>
  <si>
    <t>Terminales Tipo Enchufe</t>
  </si>
  <si>
    <t>Terminales Tipo Hembra</t>
  </si>
  <si>
    <t>Tornillo De 5mm</t>
  </si>
  <si>
    <t>Tornillo De 1/4</t>
  </si>
  <si>
    <t>Tinta Canon Bc-10</t>
  </si>
  <si>
    <t>Toner 03a No.9571</t>
  </si>
  <si>
    <t>Toners Hp Cb540a</t>
  </si>
  <si>
    <t>Tinta Hp Cc653a</t>
  </si>
  <si>
    <t>Tinta Hp Cc655a</t>
  </si>
  <si>
    <t>Tinta Hp Cb541a</t>
  </si>
  <si>
    <t>Tinta Hp Cb542a</t>
  </si>
  <si>
    <t>Tinta Hp Cb543a</t>
  </si>
  <si>
    <t>Tinta Hp Ce255a</t>
  </si>
  <si>
    <t>Buje De Barra Tensora</t>
  </si>
  <si>
    <t>Memoria Usb De 2gb</t>
  </si>
  <si>
    <t>Memoria Usb De 16gb</t>
  </si>
  <si>
    <t>Memoria Usb De 32gb</t>
  </si>
  <si>
    <t>Bulbo De Luz</t>
  </si>
  <si>
    <t>Juego Completo P/Tanque De Inodoro</t>
  </si>
  <si>
    <t>Toner Lexmark T650</t>
  </si>
  <si>
    <t>Radiador</t>
  </si>
  <si>
    <t>Muebles Varios De Oficina</t>
  </si>
  <si>
    <t>Equipos Varios De Oficina</t>
  </si>
  <si>
    <t>(4) Refrigeradora</t>
  </si>
  <si>
    <t>(8) Horno Microondas</t>
  </si>
  <si>
    <t>(6) Percoladora</t>
  </si>
  <si>
    <t>Maquinaria Y Equipo De Producción</t>
  </si>
  <si>
    <t>(3) Fotocopiadora Con Alimentador Automático</t>
  </si>
  <si>
    <t>(5) Fotocopiadora Pequeña</t>
  </si>
  <si>
    <t>Equipo Médico Y De Laboratorio</t>
  </si>
  <si>
    <t>(550) Jeringas</t>
  </si>
  <si>
    <t>(1300) Tubos De Ensayo</t>
  </si>
  <si>
    <t>Equipo De Comunicación Y Señalamiento</t>
  </si>
  <si>
    <t>(4) Televisores</t>
  </si>
  <si>
    <t>(5) Dvd</t>
  </si>
  <si>
    <t>(2) Cámara De Seguridad</t>
  </si>
  <si>
    <t>(5) Teléfono</t>
  </si>
  <si>
    <t>Equipo Para Computación</t>
  </si>
  <si>
    <t>(4) Scanner</t>
  </si>
  <si>
    <t>(12) Computadora De Escritorio</t>
  </si>
  <si>
    <t>(4) Computadora Portátil</t>
  </si>
  <si>
    <t>(4) Discos Duros Extraíbles</t>
  </si>
  <si>
    <t>Herramientas Y Repuestos Mayores</t>
  </si>
  <si>
    <t>(6) Taladro Eléctrico</t>
  </si>
  <si>
    <t>(2) Pulidora</t>
  </si>
  <si>
    <t>(3) Prensa</t>
  </si>
  <si>
    <t>(2) Pistola Hidráulica</t>
  </si>
  <si>
    <t>(1) Tapadera De Generador De Energía</t>
  </si>
  <si>
    <t>Equipo Militar</t>
  </si>
  <si>
    <t>(300) Municiones</t>
  </si>
  <si>
    <t>Equipo De Seguridad (Policial)</t>
  </si>
  <si>
    <t>(2) Armas (Revolver)</t>
  </si>
  <si>
    <t>DIRECCION GENERAL DE INSTITUCIONES DESCENTRALIZADAS</t>
  </si>
  <si>
    <r>
      <t xml:space="preserve">Formas Continuas 14 </t>
    </r>
    <r>
      <rPr>
        <sz val="10"/>
        <rFont val="Tahoma"/>
        <family val="2"/>
      </rPr>
      <t>⅞</t>
    </r>
    <r>
      <rPr>
        <sz val="10"/>
        <rFont val="Arial"/>
        <family val="2"/>
      </rPr>
      <t xml:space="preserve"> X 11 de 1 parte</t>
    </r>
  </si>
  <si>
    <r>
      <t xml:space="preserve">Formas Continuas 14 </t>
    </r>
    <r>
      <rPr>
        <sz val="10"/>
        <rFont val="Tahoma"/>
        <family val="2"/>
      </rPr>
      <t>⅞</t>
    </r>
    <r>
      <rPr>
        <sz val="10"/>
        <rFont val="Arial"/>
        <family val="2"/>
      </rPr>
      <t xml:space="preserve"> X 11 de 2 partes</t>
    </r>
  </si>
  <si>
    <r>
      <t xml:space="preserve">Formas Continuas 14 </t>
    </r>
    <r>
      <rPr>
        <sz val="10"/>
        <rFont val="Tahoma"/>
        <family val="2"/>
      </rPr>
      <t>⅞</t>
    </r>
    <r>
      <rPr>
        <sz val="10"/>
        <rFont val="Arial"/>
        <family val="2"/>
      </rPr>
      <t xml:space="preserve"> X 11 de 3 partes</t>
    </r>
  </si>
  <si>
    <t>UG-25300</t>
  </si>
  <si>
    <t>UNIDAD DE GENERO</t>
  </si>
  <si>
    <t>Objeto 23360</t>
  </si>
  <si>
    <t>Objeto 25300</t>
  </si>
  <si>
    <t>501 Liquidos de Agua Purificada</t>
  </si>
  <si>
    <t>Objeto 31100</t>
  </si>
  <si>
    <t>31 Franelas</t>
  </si>
  <si>
    <t>Objeto 32100</t>
  </si>
  <si>
    <t>Objeto 33100</t>
  </si>
  <si>
    <t>Cajas Papel para Computación</t>
  </si>
  <si>
    <t>Objeto 33200</t>
  </si>
  <si>
    <t>Objeto 32200</t>
  </si>
  <si>
    <t>Objeto 33300</t>
  </si>
  <si>
    <t>Objeto 33400</t>
  </si>
  <si>
    <t>Objeto 33500</t>
  </si>
  <si>
    <t>Objeto 33700</t>
  </si>
  <si>
    <t>Objeto 35100</t>
  </si>
  <si>
    <t>Objeto 35800</t>
  </si>
  <si>
    <t>Objeto 36920</t>
  </si>
  <si>
    <t>Objeto 36930</t>
  </si>
  <si>
    <t>Objeto 39200</t>
  </si>
  <si>
    <t>Objeto 39600</t>
  </si>
  <si>
    <t>Objeto 42140</t>
  </si>
  <si>
    <t>Objeto 42500</t>
  </si>
  <si>
    <t>Objeto 42600</t>
  </si>
  <si>
    <t>Objeto 42800</t>
  </si>
  <si>
    <t>Objeto 35500</t>
  </si>
  <si>
    <t>Objeto 39300</t>
  </si>
  <si>
    <t>Objeto 23310</t>
  </si>
  <si>
    <t>Objeto 23350</t>
  </si>
  <si>
    <t>Objeto 23370</t>
  </si>
  <si>
    <t>Objeto 23390</t>
  </si>
  <si>
    <t>Objeto 23600</t>
  </si>
  <si>
    <t>Objeto 25400</t>
  </si>
  <si>
    <t>Objeto 25700</t>
  </si>
  <si>
    <t>Objeto 42710</t>
  </si>
  <si>
    <t>Ccatalogo</t>
  </si>
  <si>
    <t>Suscripcion La Gaceta (Unico abastecedor)</t>
  </si>
  <si>
    <t>Estampillas de 5.00            (800 unid. Unico abastecedor)</t>
  </si>
  <si>
    <t>TESORERIA NACIONAL DE LA REPUBLICA</t>
  </si>
  <si>
    <t>DIRECCION GENERAL DE CREDITO PUBLICO</t>
  </si>
  <si>
    <t>DGCP-ADMON-015-2012</t>
  </si>
  <si>
    <t>DGCP-ADMON-016-2013</t>
  </si>
  <si>
    <t>DGCP-ADMON-017-2013</t>
  </si>
  <si>
    <t>DGCP-ADMON-018-2013</t>
  </si>
  <si>
    <t>DGCP-ADMON-019-2013</t>
  </si>
  <si>
    <t>DGCP-ADMON-020-2013</t>
  </si>
  <si>
    <t>DGCP-ADMON-021-2013</t>
  </si>
  <si>
    <t>DGCP-ADMON-022-2013</t>
  </si>
  <si>
    <t>DGCP-ADMON-023-2013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</si>
</sst>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_ &quot;L.&quot;* #,##0.00_ ;_ &quot;L.&quot;* \-#,##0.00_ ;_ &quot;L.&quot;* &quot;-&quot;??_ ;_ @_ "/>
    <numFmt numFmtId="165" formatCode="&quot;L&quot;#,##0.00"/>
    <numFmt numFmtId="166" formatCode="_(* #,##0.00_);_(* \(#,##0.00\);_(* &quot;-&quot;??_);_(@_)"/>
    <numFmt numFmtId="167" formatCode="_(&quot;$&quot;* #,##0.00_);_(&quot;$&quot;* \(#,##0.00\);_(&quot;$&quot;* &quot;-&quot;??_);_(@_)"/>
  </numFmts>
  <fonts count="51" x14ac:knownFonts="1">
    <font>
      <sz val="11"/>
      <color theme="1"/>
      <name val="Calibri"/>
      <family val="2"/>
      <scheme val="minor"/>
    </font>
    <font>
      <sz val="11"/>
      <color theme="1"/>
      <name val="Calibri"/>
      <family val="2"/>
      <scheme val="minor"/>
    </font>
    <font>
      <b/>
      <sz val="14"/>
      <name val="Arial"/>
      <family val="2"/>
    </font>
    <font>
      <b/>
      <sz val="16"/>
      <name val="Arial"/>
      <family val="2"/>
    </font>
    <font>
      <b/>
      <sz val="12"/>
      <color rgb="FFFF0000"/>
      <name val="Arial"/>
      <family val="2"/>
    </font>
    <font>
      <b/>
      <sz val="10"/>
      <color indexed="10"/>
      <name val="Arial"/>
      <family val="2"/>
    </font>
    <font>
      <i/>
      <sz val="14"/>
      <name val="Arial"/>
      <family val="2"/>
    </font>
    <font>
      <b/>
      <sz val="11"/>
      <name val="Arial"/>
      <family val="2"/>
    </font>
    <font>
      <b/>
      <sz val="10"/>
      <name val="Arial"/>
      <family val="2"/>
    </font>
    <font>
      <b/>
      <sz val="9"/>
      <name val="Arial"/>
      <family val="2"/>
    </font>
    <font>
      <sz val="10"/>
      <name val="Arial"/>
      <family val="2"/>
    </font>
    <font>
      <sz val="10"/>
      <color indexed="10"/>
      <name val="Arial"/>
      <family val="2"/>
    </font>
    <font>
      <b/>
      <sz val="10"/>
      <color rgb="FF0000FF"/>
      <name val="Arial"/>
      <family val="2"/>
    </font>
    <font>
      <b/>
      <sz val="10"/>
      <color indexed="12"/>
      <name val="Arial"/>
      <family val="2"/>
    </font>
    <font>
      <sz val="9"/>
      <name val="Arial"/>
      <family val="2"/>
    </font>
    <font>
      <b/>
      <sz val="10"/>
      <color theme="1"/>
      <name val="Arial"/>
      <family val="2"/>
    </font>
    <font>
      <b/>
      <sz val="11"/>
      <color indexed="12"/>
      <name val="Arial"/>
      <family val="2"/>
    </font>
    <font>
      <b/>
      <sz val="12"/>
      <color indexed="12"/>
      <name val="Arial"/>
      <family val="2"/>
    </font>
    <font>
      <sz val="10"/>
      <color indexed="12"/>
      <name val="Arial"/>
      <family val="2"/>
    </font>
    <font>
      <b/>
      <i/>
      <sz val="10"/>
      <name val="Arial"/>
      <family val="2"/>
    </font>
    <font>
      <b/>
      <sz val="8"/>
      <name val="Arial"/>
      <family val="2"/>
    </font>
    <font>
      <b/>
      <sz val="12"/>
      <name val="Arial"/>
      <family val="2"/>
    </font>
    <font>
      <sz val="12"/>
      <name val="Arial"/>
      <family val="2"/>
    </font>
    <font>
      <i/>
      <sz val="10"/>
      <name val="Arial"/>
      <family val="2"/>
    </font>
    <font>
      <b/>
      <sz val="9"/>
      <color indexed="81"/>
      <name val="Tahoma"/>
      <family val="2"/>
    </font>
    <font>
      <sz val="9"/>
      <color indexed="81"/>
      <name val="Tahoma"/>
      <family val="2"/>
    </font>
    <font>
      <u/>
      <sz val="10"/>
      <color indexed="12"/>
      <name val="Arial"/>
      <family val="2"/>
    </font>
    <font>
      <sz val="11"/>
      <name val="Arial"/>
      <family val="2"/>
    </font>
    <font>
      <sz val="12"/>
      <color theme="1"/>
      <name val="Calibri"/>
      <family val="2"/>
      <scheme val="minor"/>
    </font>
    <font>
      <sz val="12"/>
      <color indexed="8"/>
      <name val="Calibri"/>
      <family val="2"/>
    </font>
    <font>
      <sz val="14"/>
      <name val="Arial"/>
      <family val="2"/>
    </font>
    <font>
      <sz val="10"/>
      <color rgb="FF0000FF"/>
      <name val="Arial"/>
      <family val="2"/>
    </font>
    <font>
      <sz val="10"/>
      <color theme="1"/>
      <name val="Arial"/>
      <family val="2"/>
    </font>
    <font>
      <sz val="10"/>
      <color rgb="FFFF0000"/>
      <name val="Arial"/>
      <family val="2"/>
    </font>
    <font>
      <sz val="10"/>
      <color rgb="FF000000"/>
      <name val="Arial"/>
      <family val="2"/>
    </font>
    <font>
      <sz val="12"/>
      <color indexed="12"/>
      <name val="Arial"/>
      <family val="2"/>
    </font>
    <font>
      <b/>
      <i/>
      <sz val="12"/>
      <name val="Arial"/>
      <family val="2"/>
    </font>
    <font>
      <b/>
      <sz val="14"/>
      <color theme="1"/>
      <name val="Arial"/>
      <family val="2"/>
    </font>
    <font>
      <sz val="9"/>
      <color theme="1"/>
      <name val="Calibri"/>
      <family val="2"/>
      <scheme val="minor"/>
    </font>
    <font>
      <b/>
      <sz val="14"/>
      <color rgb="FFFF0000"/>
      <name val="Arial"/>
      <family val="2"/>
    </font>
    <font>
      <b/>
      <sz val="9"/>
      <color theme="1"/>
      <name val="Arial"/>
      <family val="2"/>
    </font>
    <font>
      <b/>
      <sz val="16"/>
      <color theme="1"/>
      <name val="Arial"/>
      <family val="2"/>
    </font>
    <font>
      <sz val="22"/>
      <name val="Arial"/>
      <family val="2"/>
    </font>
    <font>
      <sz val="16"/>
      <name val="Arial"/>
      <family val="2"/>
    </font>
    <font>
      <b/>
      <sz val="11"/>
      <color theme="1"/>
      <name val="Calibri"/>
      <family val="2"/>
      <scheme val="minor"/>
    </font>
    <font>
      <sz val="10"/>
      <name val="Tahoma"/>
      <family val="2"/>
    </font>
    <font>
      <b/>
      <sz val="10"/>
      <color rgb="FFFF0000"/>
      <name val="Arial"/>
      <family val="2"/>
    </font>
    <font>
      <b/>
      <sz val="10"/>
      <color rgb="FF000000"/>
      <name val="Arial"/>
      <family val="2"/>
    </font>
    <font>
      <sz val="10"/>
      <color theme="1"/>
      <name val="Calibri"/>
      <family val="2"/>
      <scheme val="minor"/>
    </font>
    <font>
      <b/>
      <sz val="10"/>
      <color theme="1"/>
      <name val="Calibri"/>
      <family val="2"/>
      <scheme val="minor"/>
    </font>
    <font>
      <b/>
      <sz val="11"/>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FFFF00"/>
        <bgColor rgb="FF000000"/>
      </patternFill>
    </fill>
    <fill>
      <patternFill patternType="solid">
        <fgColor rgb="FFFFFFAF"/>
        <bgColor indexed="64"/>
      </patternFill>
    </fill>
    <fill>
      <patternFill patternType="solid">
        <fgColor theme="5" tint="0.399975585192419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theme="1"/>
      </right>
      <top/>
      <bottom style="thin">
        <color theme="1"/>
      </bottom>
      <diagonal/>
    </border>
    <border>
      <left style="thin">
        <color theme="1"/>
      </left>
      <right style="thin">
        <color indexed="64"/>
      </right>
      <top style="thin">
        <color indexed="64"/>
      </top>
      <bottom/>
      <diagonal/>
    </border>
    <border>
      <left/>
      <right style="thin">
        <color theme="1"/>
      </right>
      <top style="thin">
        <color theme="1"/>
      </top>
      <bottom style="thin">
        <color theme="1"/>
      </bottom>
      <diagonal/>
    </border>
    <border>
      <left style="thin">
        <color theme="1"/>
      </left>
      <right style="thin">
        <color indexed="64"/>
      </right>
      <top style="thin">
        <color indexed="64"/>
      </top>
      <bottom style="thin">
        <color indexed="64"/>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double">
        <color indexed="64"/>
      </right>
      <top/>
      <bottom/>
      <diagonal/>
    </border>
    <border>
      <left style="thin">
        <color indexed="64"/>
      </left>
      <right style="thin">
        <color indexed="64"/>
      </right>
      <top style="double">
        <color indexed="64"/>
      </top>
      <bottom/>
      <diagonal/>
    </border>
  </borders>
  <cellStyleXfs count="7">
    <xf numFmtId="0" fontId="0" fillId="0" borderId="0"/>
    <xf numFmtId="43" fontId="1" fillId="0" borderId="0" applyFont="0" applyFill="0" applyBorder="0" applyAlignment="0" applyProtection="0"/>
    <xf numFmtId="164" fontId="1" fillId="0" borderId="0" applyFont="0" applyFill="0" applyBorder="0" applyAlignment="0" applyProtection="0"/>
    <xf numFmtId="0" fontId="26" fillId="0" borderId="0" applyNumberFormat="0" applyFill="0" applyBorder="0" applyAlignment="0" applyProtection="0">
      <alignment vertical="top"/>
      <protection locked="0"/>
    </xf>
    <xf numFmtId="0" fontId="10" fillId="0" borderId="0"/>
    <xf numFmtId="166" fontId="10" fillId="0" borderId="0" applyFont="0" applyFill="0" applyBorder="0" applyAlignment="0" applyProtection="0"/>
    <xf numFmtId="167" fontId="10" fillId="0" borderId="0" applyFont="0" applyFill="0" applyBorder="0" applyAlignment="0" applyProtection="0"/>
  </cellStyleXfs>
  <cellXfs count="855">
    <xf numFmtId="0" fontId="0" fillId="0" borderId="0" xfId="0"/>
    <xf numFmtId="0" fontId="0" fillId="0" borderId="0" xfId="0" applyAlignment="1">
      <alignment wrapText="1"/>
    </xf>
    <xf numFmtId="0" fontId="0" fillId="0" borderId="0" xfId="0" applyAlignment="1"/>
    <xf numFmtId="0" fontId="5" fillId="0" borderId="0" xfId="0" applyFont="1" applyFill="1" applyAlignment="1">
      <alignment horizontal="center" vertical="center" wrapText="1"/>
    </xf>
    <xf numFmtId="0" fontId="0" fillId="2" borderId="0" xfId="0" applyFill="1"/>
    <xf numFmtId="0" fontId="8" fillId="0" borderId="14" xfId="0" applyFont="1" applyBorder="1" applyAlignment="1">
      <alignment horizontal="center" vertical="center"/>
    </xf>
    <xf numFmtId="0" fontId="2"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8" fillId="2" borderId="14"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14" fontId="13" fillId="0" borderId="1" xfId="0" applyNumberFormat="1" applyFont="1" applyFill="1" applyBorder="1" applyAlignment="1">
      <alignment horizontal="center" vertical="center"/>
    </xf>
    <xf numFmtId="14" fontId="13" fillId="0" borderId="1" xfId="0" applyNumberFormat="1" applyFont="1" applyBorder="1" applyAlignment="1">
      <alignment horizontal="center" vertical="center"/>
    </xf>
    <xf numFmtId="14" fontId="13" fillId="2" borderId="1" xfId="0" applyNumberFormat="1" applyFont="1" applyFill="1" applyBorder="1" applyAlignment="1">
      <alignment horizontal="center" vertical="center"/>
    </xf>
    <xf numFmtId="0" fontId="0" fillId="6" borderId="16" xfId="0" applyFill="1" applyBorder="1" applyAlignment="1">
      <alignment horizontal="center" vertical="center"/>
    </xf>
    <xf numFmtId="0" fontId="10" fillId="6" borderId="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7" xfId="0" applyFont="1" applyFill="1" applyBorder="1" applyAlignment="1">
      <alignment vertical="center" wrapText="1"/>
    </xf>
    <xf numFmtId="0" fontId="10" fillId="6" borderId="17" xfId="0" applyFont="1" applyFill="1" applyBorder="1" applyAlignment="1">
      <alignment horizontal="center" vertical="center" wrapText="1"/>
    </xf>
    <xf numFmtId="14" fontId="13" fillId="6" borderId="1" xfId="0" applyNumberFormat="1" applyFont="1" applyFill="1" applyBorder="1" applyAlignment="1">
      <alignment horizontal="center" vertical="center"/>
    </xf>
    <xf numFmtId="0" fontId="12" fillId="6" borderId="1"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8" fillId="7" borderId="17" xfId="0" applyFont="1" applyFill="1" applyBorder="1" applyAlignment="1">
      <alignment horizontal="center"/>
    </xf>
    <xf numFmtId="0" fontId="8" fillId="7" borderId="1" xfId="0" applyFont="1" applyFill="1" applyBorder="1" applyAlignment="1">
      <alignment horizontal="center" wrapText="1"/>
    </xf>
    <xf numFmtId="0" fontId="9" fillId="7" borderId="17" xfId="0"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0" fontId="10" fillId="7" borderId="17" xfId="0" applyFont="1" applyFill="1" applyBorder="1" applyAlignment="1">
      <alignment horizontal="center" vertical="center" wrapText="1"/>
    </xf>
    <xf numFmtId="14" fontId="15" fillId="0" borderId="1" xfId="0" applyNumberFormat="1" applyFont="1" applyFill="1" applyBorder="1" applyAlignment="1">
      <alignment horizontal="center" vertical="center"/>
    </xf>
    <xf numFmtId="14" fontId="15" fillId="0" borderId="1" xfId="0" applyNumberFormat="1" applyFont="1" applyBorder="1" applyAlignment="1">
      <alignment horizontal="center" vertical="center"/>
    </xf>
    <xf numFmtId="14" fontId="15" fillId="2" borderId="1" xfId="0" applyNumberFormat="1" applyFont="1" applyFill="1" applyBorder="1" applyAlignment="1">
      <alignment horizontal="center" vertical="center"/>
    </xf>
    <xf numFmtId="0" fontId="15" fillId="0" borderId="1" xfId="0" applyFont="1" applyBorder="1" applyAlignment="1">
      <alignment horizontal="center" vertical="center" wrapText="1"/>
    </xf>
    <xf numFmtId="4" fontId="10" fillId="2" borderId="17" xfId="1" applyNumberFormat="1" applyFont="1" applyFill="1" applyBorder="1" applyAlignment="1">
      <alignment horizontal="center" vertical="center" wrapText="1"/>
    </xf>
    <xf numFmtId="0" fontId="10" fillId="7" borderId="1" xfId="0" applyFont="1" applyFill="1" applyBorder="1" applyAlignment="1">
      <alignment wrapText="1"/>
    </xf>
    <xf numFmtId="0" fontId="15" fillId="0"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14" fontId="15" fillId="7" borderId="1" xfId="0" applyNumberFormat="1" applyFont="1" applyFill="1" applyBorder="1" applyAlignment="1">
      <alignment horizontal="center" vertical="center"/>
    </xf>
    <xf numFmtId="14" fontId="8" fillId="2" borderId="1" xfId="0" applyNumberFormat="1" applyFont="1" applyFill="1" applyBorder="1" applyAlignment="1">
      <alignment horizontal="center" vertical="center"/>
    </xf>
    <xf numFmtId="0" fontId="15" fillId="7"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4" fontId="10" fillId="2" borderId="1" xfId="1"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0" fillId="7" borderId="1" xfId="0" applyFont="1" applyFill="1" applyBorder="1" applyAlignment="1">
      <alignment horizontal="center" wrapText="1"/>
    </xf>
    <xf numFmtId="14" fontId="15" fillId="0" borderId="17" xfId="0" applyNumberFormat="1" applyFont="1" applyFill="1" applyBorder="1" applyAlignment="1">
      <alignment horizontal="center" vertical="center"/>
    </xf>
    <xf numFmtId="14" fontId="15" fillId="0" borderId="17" xfId="0" applyNumberFormat="1" applyFont="1" applyBorder="1" applyAlignment="1">
      <alignment horizontal="center" vertical="center"/>
    </xf>
    <xf numFmtId="14" fontId="15" fillId="2" borderId="17" xfId="0" applyNumberFormat="1" applyFont="1" applyFill="1" applyBorder="1" applyAlignment="1">
      <alignment horizontal="center" vertical="center"/>
    </xf>
    <xf numFmtId="0" fontId="12"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9" fillId="7" borderId="14" xfId="0" applyFont="1" applyFill="1" applyBorder="1" applyAlignment="1">
      <alignment horizontal="center" vertical="center" wrapText="1"/>
    </xf>
    <xf numFmtId="14" fontId="15" fillId="2" borderId="14" xfId="0" applyNumberFormat="1" applyFont="1" applyFill="1" applyBorder="1" applyAlignment="1">
      <alignment horizontal="center" vertical="center"/>
    </xf>
    <xf numFmtId="4" fontId="10" fillId="2" borderId="14" xfId="1" applyNumberFormat="1" applyFont="1" applyFill="1" applyBorder="1" applyAlignment="1">
      <alignment horizontal="center" vertical="center" wrapText="1"/>
    </xf>
    <xf numFmtId="14" fontId="15" fillId="0" borderId="14" xfId="0" applyNumberFormat="1" applyFont="1" applyFill="1" applyBorder="1" applyAlignment="1">
      <alignment horizontal="center" vertical="center"/>
    </xf>
    <xf numFmtId="14" fontId="15" fillId="0" borderId="14" xfId="0" applyNumberFormat="1" applyFont="1" applyBorder="1" applyAlignment="1">
      <alignment horizontal="center" vertical="center"/>
    </xf>
    <xf numFmtId="0" fontId="12" fillId="0" borderId="14" xfId="0" applyFont="1" applyBorder="1" applyAlignment="1">
      <alignment horizontal="center" vertical="center" wrapText="1"/>
    </xf>
    <xf numFmtId="0" fontId="0" fillId="0" borderId="1" xfId="0" applyBorder="1"/>
    <xf numFmtId="165" fontId="5" fillId="2" borderId="1" xfId="2" applyNumberFormat="1" applyFont="1" applyFill="1" applyBorder="1" applyAlignment="1">
      <alignment horizontal="center" vertical="center" wrapText="1"/>
    </xf>
    <xf numFmtId="165" fontId="5" fillId="0" borderId="1" xfId="2" applyNumberFormat="1" applyFont="1" applyBorder="1" applyAlignment="1">
      <alignment horizontal="center" vertical="center" wrapText="1"/>
    </xf>
    <xf numFmtId="165" fontId="18" fillId="2" borderId="1" xfId="2" applyNumberFormat="1" applyFont="1" applyFill="1" applyBorder="1" applyAlignment="1">
      <alignment horizontal="center" vertical="center"/>
    </xf>
    <xf numFmtId="165" fontId="18" fillId="0" borderId="1" xfId="2" applyNumberFormat="1" applyFont="1" applyBorder="1" applyAlignment="1">
      <alignment horizontal="center" vertical="center" wrapText="1"/>
    </xf>
    <xf numFmtId="0" fontId="0" fillId="0" borderId="0" xfId="0" applyBorder="1"/>
    <xf numFmtId="0" fontId="8" fillId="0" borderId="0" xfId="0" applyFont="1" applyBorder="1" applyAlignment="1">
      <alignment horizontal="right" vertical="center" wrapText="1"/>
    </xf>
    <xf numFmtId="0" fontId="0" fillId="0" borderId="0" xfId="0" applyBorder="1" applyAlignment="1">
      <alignment vertical="center"/>
    </xf>
    <xf numFmtId="0" fontId="0" fillId="2" borderId="0" xfId="0" applyFill="1" applyBorder="1" applyAlignment="1">
      <alignment vertical="center"/>
    </xf>
    <xf numFmtId="0" fontId="19" fillId="0" borderId="0" xfId="0" applyFont="1" applyAlignment="1">
      <alignment horizontal="right"/>
    </xf>
    <xf numFmtId="0" fontId="19" fillId="0" borderId="0" xfId="0" applyFont="1"/>
    <xf numFmtId="0" fontId="19" fillId="0" borderId="0" xfId="0" applyFont="1" applyBorder="1"/>
    <xf numFmtId="0" fontId="0" fillId="0" borderId="0" xfId="0" applyBorder="1" applyAlignment="1">
      <alignment horizontal="center"/>
    </xf>
    <xf numFmtId="0" fontId="20" fillId="0" borderId="0" xfId="0" applyFont="1" applyBorder="1" applyAlignment="1">
      <alignment horizontal="center"/>
    </xf>
    <xf numFmtId="0" fontId="0" fillId="2" borderId="0" xfId="0" applyFill="1" applyBorder="1"/>
    <xf numFmtId="0" fontId="9" fillId="0" borderId="0" xfId="0" applyFont="1" applyBorder="1" applyAlignment="1">
      <alignment horizontal="center"/>
    </xf>
    <xf numFmtId="0" fontId="21" fillId="0" borderId="5" xfId="0" applyFont="1" applyBorder="1"/>
    <xf numFmtId="0" fontId="22" fillId="0" borderId="6" xfId="0" applyFont="1" applyBorder="1"/>
    <xf numFmtId="0" fontId="21" fillId="0" borderId="7" xfId="0" applyFont="1" applyBorder="1" applyAlignment="1"/>
    <xf numFmtId="0" fontId="22" fillId="0" borderId="0" xfId="0" applyFont="1" applyAlignment="1">
      <alignment wrapText="1"/>
    </xf>
    <xf numFmtId="0" fontId="7" fillId="0" borderId="1" xfId="0" applyFont="1" applyBorder="1" applyAlignment="1">
      <alignment horizontal="left" wrapText="1"/>
    </xf>
    <xf numFmtId="0" fontId="21" fillId="0" borderId="0" xfId="0" applyFont="1" applyBorder="1" applyAlignment="1"/>
    <xf numFmtId="0" fontId="21" fillId="0" borderId="17" xfId="0" applyFont="1" applyBorder="1" applyAlignment="1"/>
    <xf numFmtId="0" fontId="21" fillId="0" borderId="6" xfId="0" applyFont="1" applyBorder="1" applyAlignment="1">
      <alignment horizontal="left"/>
    </xf>
    <xf numFmtId="0" fontId="7" fillId="0" borderId="17" xfId="0" applyFont="1" applyBorder="1" applyAlignment="1">
      <alignment wrapText="1"/>
    </xf>
    <xf numFmtId="0" fontId="22" fillId="0" borderId="7" xfId="0" applyFont="1" applyBorder="1"/>
    <xf numFmtId="0" fontId="22" fillId="0" borderId="0" xfId="0" applyFont="1"/>
    <xf numFmtId="0" fontId="21" fillId="0" borderId="5" xfId="0" applyFont="1" applyBorder="1" applyAlignment="1">
      <alignment horizontal="left"/>
    </xf>
    <xf numFmtId="0" fontId="21" fillId="0" borderId="7" xfId="0" applyFont="1" applyBorder="1" applyAlignment="1">
      <alignment horizontal="right"/>
    </xf>
    <xf numFmtId="0" fontId="22" fillId="2" borderId="0" xfId="0" applyFont="1" applyFill="1"/>
    <xf numFmtId="0" fontId="21" fillId="0" borderId="18" xfId="0" applyFont="1" applyBorder="1"/>
    <xf numFmtId="0" fontId="22" fillId="0" borderId="19" xfId="0" applyFont="1" applyBorder="1"/>
    <xf numFmtId="0" fontId="21" fillId="0" borderId="15" xfId="0" applyFont="1" applyBorder="1" applyAlignment="1"/>
    <xf numFmtId="0" fontId="21" fillId="0" borderId="14" xfId="0" applyFont="1" applyBorder="1" applyAlignment="1"/>
    <xf numFmtId="0" fontId="21" fillId="0" borderId="19" xfId="0" applyFont="1" applyBorder="1"/>
    <xf numFmtId="0" fontId="21" fillId="0" borderId="14" xfId="0" applyFont="1" applyBorder="1" applyAlignment="1">
      <alignment wrapText="1"/>
    </xf>
    <xf numFmtId="0" fontId="22" fillId="0" borderId="15" xfId="0" applyFont="1" applyBorder="1"/>
    <xf numFmtId="0" fontId="21" fillId="0" borderId="18" xfId="0" applyFont="1" applyBorder="1" applyAlignment="1">
      <alignment horizontal="left"/>
    </xf>
    <xf numFmtId="0" fontId="21" fillId="0" borderId="19" xfId="0" applyFont="1" applyBorder="1" applyAlignment="1">
      <alignment horizontal="left"/>
    </xf>
    <xf numFmtId="0" fontId="21" fillId="0" borderId="15" xfId="0" applyFont="1" applyBorder="1" applyAlignment="1">
      <alignment horizontal="right"/>
    </xf>
    <xf numFmtId="0" fontId="8" fillId="0" borderId="0" xfId="0" applyFont="1"/>
    <xf numFmtId="0" fontId="8" fillId="0" borderId="0" xfId="0" applyFont="1" applyAlignment="1">
      <alignment horizontal="center"/>
    </xf>
    <xf numFmtId="0" fontId="8" fillId="2" borderId="0" xfId="0" applyFont="1" applyFill="1" applyAlignment="1">
      <alignment horizontal="center"/>
    </xf>
    <xf numFmtId="0" fontId="0" fillId="0" borderId="20" xfId="0" applyBorder="1"/>
    <xf numFmtId="0" fontId="8" fillId="0" borderId="0" xfId="0" applyFont="1" applyBorder="1"/>
    <xf numFmtId="0" fontId="8" fillId="0" borderId="21" xfId="0" applyFont="1" applyBorder="1"/>
    <xf numFmtId="0" fontId="8" fillId="2" borderId="0" xfId="0" applyFont="1" applyFill="1"/>
    <xf numFmtId="0" fontId="10" fillId="0" borderId="7" xfId="0" applyFont="1" applyFill="1" applyBorder="1" applyAlignment="1">
      <alignment horizontal="center" vertical="center" wrapText="1"/>
    </xf>
    <xf numFmtId="0" fontId="10" fillId="0" borderId="17" xfId="0" applyFont="1" applyFill="1" applyBorder="1" applyAlignment="1">
      <alignment horizontal="center" vertical="center" wrapText="1"/>
    </xf>
    <xf numFmtId="4" fontId="10" fillId="0" borderId="17" xfId="1"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14" fontId="8" fillId="0" borderId="1" xfId="0" applyNumberFormat="1" applyFont="1" applyFill="1" applyBorder="1" applyAlignment="1">
      <alignment horizontal="center" vertical="center"/>
    </xf>
    <xf numFmtId="4" fontId="10" fillId="0" borderId="1" xfId="1"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65" fontId="18" fillId="0" borderId="1" xfId="2" applyNumberFormat="1" applyFont="1" applyFill="1" applyBorder="1" applyAlignment="1">
      <alignment horizontal="center" vertical="center"/>
    </xf>
    <xf numFmtId="0" fontId="0" fillId="0" borderId="0" xfId="0" applyFill="1" applyBorder="1" applyAlignment="1">
      <alignment vertical="center"/>
    </xf>
    <xf numFmtId="0" fontId="0" fillId="0" borderId="0" xfId="0" applyFill="1" applyBorder="1"/>
    <xf numFmtId="0" fontId="0" fillId="0" borderId="0" xfId="0" applyFill="1"/>
    <xf numFmtId="0" fontId="21" fillId="0" borderId="17" xfId="0" applyFont="1" applyBorder="1" applyAlignment="1">
      <alignment wrapText="1"/>
    </xf>
    <xf numFmtId="0" fontId="22" fillId="0" borderId="0" xfId="0" applyFont="1" applyFill="1"/>
    <xf numFmtId="0" fontId="8" fillId="0" borderId="0" xfId="0" applyFont="1" applyFill="1" applyAlignment="1">
      <alignment horizontal="center"/>
    </xf>
    <xf numFmtId="0" fontId="8" fillId="0" borderId="0" xfId="0" applyFont="1" applyFill="1"/>
    <xf numFmtId="0" fontId="8" fillId="0" borderId="1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6" fillId="6" borderId="7" xfId="3" applyFill="1" applyBorder="1" applyAlignment="1" applyProtection="1">
      <alignment horizontal="center" vertical="center" wrapText="1"/>
    </xf>
    <xf numFmtId="0" fontId="8" fillId="0" borderId="17" xfId="0" applyFont="1" applyFill="1" applyBorder="1" applyAlignment="1">
      <alignment horizontal="center" vertical="center"/>
    </xf>
    <xf numFmtId="0" fontId="9" fillId="0" borderId="17" xfId="0" applyFont="1" applyFill="1" applyBorder="1" applyAlignment="1">
      <alignment horizontal="center" vertical="center" wrapText="1"/>
    </xf>
    <xf numFmtId="49" fontId="9" fillId="0" borderId="17" xfId="0" applyNumberFormat="1" applyFont="1" applyFill="1" applyBorder="1" applyAlignment="1">
      <alignment horizontal="center" vertical="center" wrapText="1"/>
    </xf>
    <xf numFmtId="0" fontId="0" fillId="0" borderId="17" xfId="0" applyFill="1" applyBorder="1" applyAlignment="1">
      <alignment horizontal="center" vertical="center"/>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14" fontId="8" fillId="0" borderId="1" xfId="0" applyNumberFormat="1" applyFont="1" applyBorder="1" applyAlignment="1">
      <alignment horizontal="center" vertical="center"/>
    </xf>
    <xf numFmtId="0" fontId="7" fillId="0" borderId="1" xfId="0"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165" fontId="5" fillId="0" borderId="1" xfId="2" applyNumberFormat="1" applyFont="1" applyFill="1" applyBorder="1" applyAlignment="1">
      <alignment horizontal="center" vertical="center" wrapText="1"/>
    </xf>
    <xf numFmtId="165" fontId="18" fillId="0" borderId="1" xfId="2" applyNumberFormat="1" applyFont="1" applyFill="1" applyBorder="1" applyAlignment="1">
      <alignment horizontal="center" vertical="center" wrapText="1"/>
    </xf>
    <xf numFmtId="0" fontId="21" fillId="0" borderId="4" xfId="0" applyFont="1" applyFill="1" applyBorder="1" applyAlignment="1">
      <alignment horizontal="center"/>
    </xf>
    <xf numFmtId="0" fontId="21" fillId="0" borderId="3" xfId="0" applyFont="1" applyFill="1" applyBorder="1" applyAlignment="1">
      <alignment horizontal="center"/>
    </xf>
    <xf numFmtId="0" fontId="10" fillId="0" borderId="1" xfId="0" applyFont="1" applyFill="1" applyBorder="1" applyAlignment="1">
      <alignment horizontal="center"/>
    </xf>
    <xf numFmtId="0" fontId="9" fillId="0" borderId="17" xfId="0" applyFont="1" applyBorder="1" applyAlignment="1">
      <alignment horizontal="center" vertical="center" wrapText="1"/>
    </xf>
    <xf numFmtId="0" fontId="14" fillId="0" borderId="14" xfId="0" applyFont="1" applyBorder="1" applyAlignment="1">
      <alignment horizontal="center" vertical="center" wrapText="1"/>
    </xf>
    <xf numFmtId="0" fontId="10" fillId="0" borderId="14" xfId="0" applyFont="1" applyBorder="1" applyAlignment="1">
      <alignment horizontal="center" vertical="center" wrapText="1"/>
    </xf>
    <xf numFmtId="4" fontId="10" fillId="0" borderId="1" xfId="1" applyNumberFormat="1" applyFont="1" applyBorder="1" applyAlignment="1">
      <alignment horizontal="center" vertical="center" wrapText="1"/>
    </xf>
    <xf numFmtId="0" fontId="0" fillId="0" borderId="1" xfId="0" applyBorder="1" applyAlignment="1">
      <alignment horizontal="center"/>
    </xf>
    <xf numFmtId="0" fontId="10" fillId="0" borderId="14" xfId="0" applyFont="1" applyFill="1" applyBorder="1" applyAlignment="1">
      <alignment horizontal="center" vertical="center" wrapText="1"/>
    </xf>
    <xf numFmtId="0" fontId="0" fillId="0" borderId="17" xfId="0" applyFill="1" applyBorder="1" applyAlignment="1">
      <alignment horizontal="center"/>
    </xf>
    <xf numFmtId="0" fontId="10" fillId="0" borderId="3" xfId="0" applyFont="1" applyFill="1" applyBorder="1" applyAlignment="1">
      <alignment horizontal="left" vertical="center" wrapText="1"/>
    </xf>
    <xf numFmtId="0" fontId="0" fillId="0" borderId="1" xfId="0" applyFill="1" applyBorder="1" applyAlignment="1">
      <alignment horizontal="center"/>
    </xf>
    <xf numFmtId="0" fontId="19" fillId="0" borderId="0" xfId="0" applyFont="1" applyFill="1"/>
    <xf numFmtId="0" fontId="19" fillId="0" borderId="0" xfId="0" applyFont="1" applyFill="1" applyBorder="1"/>
    <xf numFmtId="0" fontId="0" fillId="0" borderId="0" xfId="0" applyFill="1" applyBorder="1" applyAlignment="1">
      <alignment horizontal="center"/>
    </xf>
    <xf numFmtId="0" fontId="20" fillId="0" borderId="0" xfId="0" applyFont="1" applyFill="1" applyBorder="1" applyAlignment="1">
      <alignment horizontal="center"/>
    </xf>
    <xf numFmtId="0" fontId="9" fillId="0" borderId="0" xfId="0" applyFont="1" applyFill="1" applyBorder="1" applyAlignment="1">
      <alignment horizontal="center"/>
    </xf>
    <xf numFmtId="0" fontId="22" fillId="0" borderId="6" xfId="0" applyFont="1" applyFill="1" applyBorder="1"/>
    <xf numFmtId="0" fontId="21" fillId="0" borderId="7" xfId="0" applyFont="1" applyFill="1" applyBorder="1" applyAlignment="1"/>
    <xf numFmtId="0" fontId="22" fillId="0" borderId="0" xfId="0" applyFont="1" applyFill="1" applyAlignment="1">
      <alignment wrapText="1"/>
    </xf>
    <xf numFmtId="0" fontId="21" fillId="0" borderId="1" xfId="0" applyFont="1" applyFill="1" applyBorder="1" applyAlignment="1">
      <alignment horizontal="center" wrapText="1"/>
    </xf>
    <xf numFmtId="0" fontId="21" fillId="0" borderId="0" xfId="0" applyFont="1" applyFill="1" applyBorder="1" applyAlignment="1"/>
    <xf numFmtId="0" fontId="21" fillId="0" borderId="17" xfId="0" applyFont="1" applyFill="1" applyBorder="1" applyAlignment="1"/>
    <xf numFmtId="0" fontId="21" fillId="0" borderId="6" xfId="0" applyFont="1" applyFill="1" applyBorder="1" applyAlignment="1">
      <alignment horizontal="left"/>
    </xf>
    <xf numFmtId="0" fontId="21" fillId="0" borderId="17" xfId="0" applyFont="1" applyFill="1" applyBorder="1" applyAlignment="1">
      <alignment wrapText="1"/>
    </xf>
    <xf numFmtId="0" fontId="22" fillId="0" borderId="7" xfId="0" applyFont="1" applyFill="1" applyBorder="1"/>
    <xf numFmtId="0" fontId="21" fillId="0" borderId="5" xfId="0" applyFont="1" applyFill="1" applyBorder="1" applyAlignment="1">
      <alignment horizontal="left"/>
    </xf>
    <xf numFmtId="0" fontId="21" fillId="0" borderId="7" xfId="0" applyFont="1" applyFill="1" applyBorder="1" applyAlignment="1">
      <alignment horizontal="right"/>
    </xf>
    <xf numFmtId="0" fontId="21" fillId="0" borderId="18" xfId="0" applyFont="1" applyFill="1" applyBorder="1"/>
    <xf numFmtId="0" fontId="22" fillId="0" borderId="19" xfId="0" applyFont="1" applyFill="1" applyBorder="1"/>
    <xf numFmtId="0" fontId="21" fillId="0" borderId="15" xfId="0" applyFont="1" applyFill="1" applyBorder="1" applyAlignment="1"/>
    <xf numFmtId="0" fontId="21" fillId="0" borderId="14" xfId="0" applyFont="1" applyFill="1" applyBorder="1" applyAlignment="1"/>
    <xf numFmtId="0" fontId="21" fillId="0" borderId="19" xfId="0" applyFont="1" applyFill="1" applyBorder="1"/>
    <xf numFmtId="0" fontId="21" fillId="0" borderId="14" xfId="0" applyFont="1" applyFill="1" applyBorder="1" applyAlignment="1">
      <alignment wrapText="1"/>
    </xf>
    <xf numFmtId="0" fontId="22" fillId="0" borderId="15" xfId="0" applyFont="1" applyFill="1" applyBorder="1"/>
    <xf numFmtId="0" fontId="21" fillId="0" borderId="18" xfId="0" applyFont="1" applyFill="1" applyBorder="1" applyAlignment="1">
      <alignment horizontal="left"/>
    </xf>
    <xf numFmtId="0" fontId="21" fillId="0" borderId="19" xfId="0" applyFont="1" applyFill="1" applyBorder="1" applyAlignment="1">
      <alignment horizontal="left"/>
    </xf>
    <xf numFmtId="0" fontId="21" fillId="0" borderId="15" xfId="0" applyFont="1" applyFill="1" applyBorder="1" applyAlignment="1">
      <alignment horizontal="right"/>
    </xf>
    <xf numFmtId="0" fontId="0" fillId="0" borderId="0" xfId="0" applyFill="1" applyAlignment="1">
      <alignment wrapText="1"/>
    </xf>
    <xf numFmtId="0" fontId="0" fillId="0" borderId="20" xfId="0" applyFill="1" applyBorder="1"/>
    <xf numFmtId="0" fontId="8" fillId="0" borderId="0" xfId="0" applyFont="1" applyFill="1" applyBorder="1"/>
    <xf numFmtId="0" fontId="8" fillId="0" borderId="21" xfId="0" applyFont="1" applyFill="1" applyBorder="1"/>
    <xf numFmtId="0" fontId="8" fillId="0" borderId="14" xfId="0" applyFont="1" applyFill="1" applyBorder="1" applyAlignment="1">
      <alignment horizontal="center" vertical="center"/>
    </xf>
    <xf numFmtId="0" fontId="2" fillId="0" borderId="15"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 xfId="0" applyFont="1" applyBorder="1"/>
    <xf numFmtId="0" fontId="10" fillId="0" borderId="1" xfId="0" applyFont="1" applyBorder="1"/>
    <xf numFmtId="0" fontId="10" fillId="0" borderId="15" xfId="0" applyFont="1" applyFill="1" applyBorder="1" applyAlignment="1">
      <alignment horizontal="center" vertical="center" wrapText="1"/>
    </xf>
    <xf numFmtId="0" fontId="12" fillId="0" borderId="14" xfId="0" applyFont="1" applyFill="1" applyBorder="1" applyAlignment="1">
      <alignment horizontal="center" vertical="center" wrapText="1"/>
    </xf>
    <xf numFmtId="4" fontId="10" fillId="0" borderId="14" xfId="1"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6" xfId="0" applyFont="1" applyFill="1" applyBorder="1" applyAlignment="1">
      <alignment horizontal="center" vertical="center" wrapText="1"/>
    </xf>
    <xf numFmtId="14" fontId="15" fillId="0" borderId="16" xfId="0" applyNumberFormat="1" applyFont="1" applyFill="1" applyBorder="1" applyAlignment="1">
      <alignment horizontal="center" vertical="center"/>
    </xf>
    <xf numFmtId="0" fontId="12" fillId="0" borderId="16" xfId="0" applyFont="1" applyFill="1" applyBorder="1" applyAlignment="1">
      <alignment horizontal="center" vertical="center" wrapText="1"/>
    </xf>
    <xf numFmtId="4" fontId="10" fillId="0" borderId="16" xfId="1" applyNumberFormat="1" applyFont="1" applyFill="1" applyBorder="1" applyAlignment="1">
      <alignment horizontal="center" vertical="center" wrapText="1"/>
    </xf>
    <xf numFmtId="0" fontId="8" fillId="0" borderId="17" xfId="0"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165" fontId="8" fillId="0" borderId="1" xfId="2" applyNumberFormat="1" applyFont="1" applyFill="1" applyBorder="1" applyAlignment="1">
      <alignment horizontal="center" vertical="center" wrapText="1"/>
    </xf>
    <xf numFmtId="4" fontId="0" fillId="0" borderId="0" xfId="0" applyNumberFormat="1" applyFill="1" applyBorder="1" applyAlignment="1">
      <alignment vertical="center"/>
    </xf>
    <xf numFmtId="0" fontId="21" fillId="0" borderId="4" xfId="0" applyFont="1" applyFill="1" applyBorder="1"/>
    <xf numFmtId="0" fontId="22" fillId="0" borderId="3" xfId="0" applyFont="1" applyFill="1" applyBorder="1"/>
    <xf numFmtId="0" fontId="7" fillId="0" borderId="1" xfId="0" applyFont="1" applyFill="1" applyBorder="1" applyAlignment="1">
      <alignment horizontal="left" wrapText="1"/>
    </xf>
    <xf numFmtId="0" fontId="11"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17" xfId="0" applyFill="1" applyBorder="1" applyAlignment="1">
      <alignment horizontal="center"/>
    </xf>
    <xf numFmtId="0" fontId="14" fillId="0" borderId="17" xfId="0" applyFont="1" applyFill="1" applyBorder="1" applyAlignment="1">
      <alignment horizontal="center" vertical="center" wrapText="1"/>
    </xf>
    <xf numFmtId="0" fontId="10" fillId="11" borderId="3"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14" fontId="15" fillId="11" borderId="1" xfId="0" applyNumberFormat="1" applyFont="1" applyFill="1" applyBorder="1" applyAlignment="1">
      <alignment horizontal="center" vertical="center"/>
    </xf>
    <xf numFmtId="0" fontId="12" fillId="11" borderId="1" xfId="0" applyFont="1" applyFill="1" applyBorder="1" applyAlignment="1">
      <alignment horizontal="center" vertical="center" wrapText="1"/>
    </xf>
    <xf numFmtId="4" fontId="10" fillId="11" borderId="1" xfId="1" applyNumberFormat="1" applyFont="1" applyFill="1" applyBorder="1" applyAlignment="1">
      <alignment horizontal="center" vertical="center" wrapText="1"/>
    </xf>
    <xf numFmtId="0" fontId="10" fillId="7" borderId="3"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4" fontId="10" fillId="7" borderId="1" xfId="1" applyNumberFormat="1" applyFont="1" applyFill="1" applyBorder="1" applyAlignment="1">
      <alignment horizontal="center" vertical="center" wrapText="1"/>
    </xf>
    <xf numFmtId="0" fontId="10" fillId="10" borderId="1" xfId="0" applyFont="1" applyFill="1" applyBorder="1" applyAlignment="1">
      <alignment horizontal="center" vertical="center" wrapText="1"/>
    </xf>
    <xf numFmtId="14" fontId="15" fillId="10" borderId="1" xfId="0" applyNumberFormat="1" applyFont="1" applyFill="1" applyBorder="1" applyAlignment="1">
      <alignment horizontal="center" vertical="center"/>
    </xf>
    <xf numFmtId="165" fontId="18" fillId="0" borderId="1" xfId="2" applyNumberFormat="1" applyFont="1" applyBorder="1" applyAlignment="1">
      <alignment horizontal="center" vertical="center"/>
    </xf>
    <xf numFmtId="0" fontId="21" fillId="0" borderId="1" xfId="0" applyFont="1" applyBorder="1" applyAlignment="1">
      <alignment horizontal="center" wrapText="1"/>
    </xf>
    <xf numFmtId="49" fontId="14" fillId="0" borderId="17" xfId="0" applyNumberFormat="1" applyFont="1" applyFill="1" applyBorder="1" applyAlignment="1">
      <alignment horizontal="center" vertical="center" wrapText="1"/>
    </xf>
    <xf numFmtId="43" fontId="15" fillId="0" borderId="1" xfId="0" applyNumberFormat="1" applyFont="1" applyFill="1" applyBorder="1" applyAlignment="1">
      <alignment horizontal="center" vertical="center" wrapText="1"/>
    </xf>
    <xf numFmtId="43" fontId="8" fillId="0" borderId="1" xfId="0" applyNumberFormat="1" applyFont="1" applyFill="1" applyBorder="1" applyAlignment="1">
      <alignment horizontal="center" vertical="center" wrapText="1"/>
    </xf>
    <xf numFmtId="49" fontId="14" fillId="0" borderId="7" xfId="0" applyNumberFormat="1"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2" fillId="0" borderId="17" xfId="0" applyFont="1" applyFill="1" applyBorder="1" applyAlignment="1">
      <alignment horizontal="center" vertical="center" wrapText="1"/>
    </xf>
    <xf numFmtId="43" fontId="8" fillId="0" borderId="17" xfId="0" applyNumberFormat="1" applyFont="1" applyFill="1" applyBorder="1" applyAlignment="1">
      <alignment horizontal="center" vertical="center" wrapText="1"/>
    </xf>
    <xf numFmtId="0" fontId="14" fillId="0" borderId="16"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43" fontId="12" fillId="0" borderId="1" xfId="0" applyNumberFormat="1" applyFont="1" applyFill="1" applyBorder="1" applyAlignment="1">
      <alignment horizontal="center" vertical="center" wrapText="1"/>
    </xf>
    <xf numFmtId="165" fontId="8" fillId="8" borderId="1" xfId="2" applyNumberFormat="1" applyFont="1" applyFill="1" applyBorder="1" applyAlignment="1">
      <alignment horizontal="center" vertical="center" wrapText="1"/>
    </xf>
    <xf numFmtId="14" fontId="22" fillId="0" borderId="6" xfId="0" applyNumberFormat="1" applyFont="1" applyBorder="1"/>
    <xf numFmtId="14" fontId="21" fillId="0" borderId="7" xfId="0" applyNumberFormat="1" applyFont="1" applyBorder="1" applyAlignment="1"/>
    <xf numFmtId="165" fontId="0" fillId="0" borderId="0" xfId="0" applyNumberFormat="1" applyFill="1"/>
    <xf numFmtId="4" fontId="0" fillId="0" borderId="0" xfId="0" applyNumberFormat="1"/>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Alignment="1">
      <alignment wrapText="1"/>
    </xf>
    <xf numFmtId="0" fontId="10" fillId="0" borderId="0" xfId="0" applyFont="1"/>
    <xf numFmtId="0" fontId="3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4" fillId="0" borderId="1" xfId="0" applyFont="1" applyBorder="1" applyAlignment="1">
      <alignment horizontal="center" vertical="center" wrapText="1"/>
    </xf>
    <xf numFmtId="0" fontId="10" fillId="0" borderId="14" xfId="0" applyFont="1" applyBorder="1" applyAlignment="1">
      <alignment horizontal="center" vertical="center"/>
    </xf>
    <xf numFmtId="0" fontId="14" fillId="0" borderId="1" xfId="0" applyFont="1" applyBorder="1" applyAlignment="1">
      <alignment vertical="center" wrapText="1"/>
    </xf>
    <xf numFmtId="14" fontId="18" fillId="0" borderId="1" xfId="0" applyNumberFormat="1" applyFont="1" applyFill="1" applyBorder="1" applyAlignment="1">
      <alignment horizontal="center" vertical="center"/>
    </xf>
    <xf numFmtId="14" fontId="18" fillId="0" borderId="1" xfId="0" applyNumberFormat="1" applyFont="1" applyBorder="1" applyAlignment="1">
      <alignment horizontal="center" vertical="center"/>
    </xf>
    <xf numFmtId="14" fontId="18" fillId="6" borderId="1" xfId="0" applyNumberFormat="1" applyFont="1" applyFill="1" applyBorder="1" applyAlignment="1">
      <alignment horizontal="center" vertical="center"/>
    </xf>
    <xf numFmtId="0" fontId="31" fillId="6" borderId="1" xfId="0" applyFont="1" applyFill="1" applyBorder="1" applyAlignment="1">
      <alignment horizontal="center" vertical="center" wrapText="1"/>
    </xf>
    <xf numFmtId="0" fontId="14" fillId="0" borderId="17" xfId="0" applyFont="1" applyFill="1" applyBorder="1" applyAlignment="1">
      <alignment vertical="center" wrapText="1"/>
    </xf>
    <xf numFmtId="0" fontId="10" fillId="0" borderId="17" xfId="0" applyFont="1" applyFill="1" applyBorder="1" applyAlignment="1">
      <alignment horizontal="center"/>
    </xf>
    <xf numFmtId="14" fontId="32" fillId="0" borderId="1" xfId="0" applyNumberFormat="1" applyFont="1" applyFill="1" applyBorder="1" applyAlignment="1">
      <alignment horizontal="center" vertical="center"/>
    </xf>
    <xf numFmtId="14" fontId="32" fillId="0" borderId="1" xfId="0" applyNumberFormat="1" applyFont="1" applyBorder="1" applyAlignment="1">
      <alignment horizontal="center" vertical="center"/>
    </xf>
    <xf numFmtId="0" fontId="32" fillId="0" borderId="1" xfId="0" applyFont="1" applyBorder="1" applyAlignment="1">
      <alignment horizontal="center" vertical="center" wrapText="1"/>
    </xf>
    <xf numFmtId="0" fontId="33" fillId="0" borderId="1" xfId="0" applyFont="1" applyBorder="1" applyAlignment="1">
      <alignment horizontal="center" vertical="center" wrapText="1"/>
    </xf>
    <xf numFmtId="14" fontId="10" fillId="0" borderId="1" xfId="0" applyNumberFormat="1" applyFont="1" applyFill="1" applyBorder="1" applyAlignment="1">
      <alignment horizontal="center" vertical="center"/>
    </xf>
    <xf numFmtId="0" fontId="31" fillId="0" borderId="1" xfId="0" applyFont="1" applyBorder="1" applyAlignment="1">
      <alignment horizontal="center" vertical="center" wrapText="1"/>
    </xf>
    <xf numFmtId="4" fontId="8" fillId="0" borderId="1" xfId="1" applyNumberFormat="1" applyFont="1" applyFill="1" applyBorder="1" applyAlignment="1">
      <alignment horizontal="center" vertical="center" wrapText="1"/>
    </xf>
    <xf numFmtId="14" fontId="32" fillId="0" borderId="17" xfId="0" applyNumberFormat="1" applyFont="1" applyFill="1" applyBorder="1" applyAlignment="1">
      <alignment horizontal="center" vertical="center"/>
    </xf>
    <xf numFmtId="0" fontId="31" fillId="0" borderId="17" xfId="0" applyFont="1" applyBorder="1" applyAlignment="1">
      <alignment horizontal="center" vertical="center" wrapText="1"/>
    </xf>
    <xf numFmtId="0" fontId="10" fillId="0" borderId="17" xfId="0" applyFont="1" applyBorder="1" applyAlignment="1">
      <alignment horizontal="center" vertical="center" wrapText="1"/>
    </xf>
    <xf numFmtId="14" fontId="34" fillId="0" borderId="1" xfId="0" applyNumberFormat="1" applyFont="1" applyFill="1" applyBorder="1" applyAlignment="1">
      <alignment horizontal="center" vertical="center"/>
    </xf>
    <xf numFmtId="0" fontId="33" fillId="0" borderId="17" xfId="0" applyFont="1" applyBorder="1" applyAlignment="1">
      <alignment horizontal="center" vertical="center" wrapText="1"/>
    </xf>
    <xf numFmtId="14" fontId="32" fillId="0" borderId="17" xfId="0" applyNumberFormat="1" applyFont="1" applyBorder="1" applyAlignment="1">
      <alignment horizontal="center" vertical="center"/>
    </xf>
    <xf numFmtId="49" fontId="10" fillId="0" borderId="1" xfId="0" applyNumberFormat="1" applyFont="1" applyFill="1" applyBorder="1" applyAlignment="1">
      <alignment horizontal="center" vertical="center" wrapText="1"/>
    </xf>
    <xf numFmtId="165" fontId="11" fillId="0" borderId="1" xfId="2" applyNumberFormat="1" applyFont="1" applyFill="1" applyBorder="1" applyAlignment="1">
      <alignment horizontal="center" vertical="center" wrapText="1"/>
    </xf>
    <xf numFmtId="165" fontId="11" fillId="0" borderId="1" xfId="2" applyNumberFormat="1" applyFont="1" applyBorder="1" applyAlignment="1">
      <alignment horizontal="center" vertical="center" wrapText="1"/>
    </xf>
    <xf numFmtId="0" fontId="22" fillId="0" borderId="7" xfId="0" applyFont="1" applyBorder="1" applyAlignment="1"/>
    <xf numFmtId="0" fontId="27" fillId="0" borderId="1" xfId="0" applyFont="1" applyBorder="1" applyAlignment="1">
      <alignment horizontal="left" wrapText="1"/>
    </xf>
    <xf numFmtId="0" fontId="22" fillId="0" borderId="0" xfId="0" applyFont="1" applyBorder="1" applyAlignment="1"/>
    <xf numFmtId="0" fontId="27" fillId="0" borderId="17" xfId="0" applyFont="1" applyBorder="1" applyAlignment="1"/>
    <xf numFmtId="0" fontId="22" fillId="0" borderId="6" xfId="0" applyFont="1" applyBorder="1" applyAlignment="1">
      <alignment horizontal="left"/>
    </xf>
    <xf numFmtId="0" fontId="27" fillId="0" borderId="17" xfId="0" applyFont="1" applyBorder="1" applyAlignment="1">
      <alignment wrapText="1"/>
    </xf>
    <xf numFmtId="0" fontId="22" fillId="0" borderId="5" xfId="0" applyFont="1" applyBorder="1" applyAlignment="1">
      <alignment horizontal="left"/>
    </xf>
    <xf numFmtId="0" fontId="22" fillId="0" borderId="7" xfId="0" applyFont="1" applyBorder="1" applyAlignment="1">
      <alignment horizontal="right"/>
    </xf>
    <xf numFmtId="0" fontId="22" fillId="0" borderId="15" xfId="0" applyFont="1" applyBorder="1" applyAlignment="1"/>
    <xf numFmtId="0" fontId="22" fillId="0" borderId="14" xfId="0" applyFont="1" applyBorder="1" applyAlignment="1"/>
    <xf numFmtId="0" fontId="22" fillId="0" borderId="14" xfId="0" applyFont="1" applyBorder="1" applyAlignment="1">
      <alignment wrapText="1"/>
    </xf>
    <xf numFmtId="0" fontId="22" fillId="0" borderId="18" xfId="0" applyFont="1" applyBorder="1" applyAlignment="1">
      <alignment horizontal="left"/>
    </xf>
    <xf numFmtId="0" fontId="22" fillId="0" borderId="19" xfId="0" applyFont="1" applyBorder="1" applyAlignment="1">
      <alignment horizontal="left"/>
    </xf>
    <xf numFmtId="0" fontId="22" fillId="0" borderId="15" xfId="0" applyFont="1" applyBorder="1" applyAlignment="1">
      <alignment horizontal="right"/>
    </xf>
    <xf numFmtId="0" fontId="10" fillId="0" borderId="0" xfId="0" applyFont="1" applyFill="1"/>
    <xf numFmtId="0" fontId="10" fillId="0" borderId="20" xfId="0" applyFont="1" applyBorder="1"/>
    <xf numFmtId="0" fontId="10" fillId="0" borderId="0" xfId="0" applyFont="1" applyBorder="1"/>
    <xf numFmtId="0" fontId="10" fillId="0" borderId="21" xfId="0" applyFont="1" applyBorder="1"/>
    <xf numFmtId="0" fontId="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0" fillId="0" borderId="17" xfId="0" applyFill="1" applyBorder="1" applyAlignment="1">
      <alignment horizontal="center" vertical="center"/>
    </xf>
    <xf numFmtId="0" fontId="1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7" xfId="0" applyFill="1" applyBorder="1" applyAlignment="1">
      <alignment horizontal="center"/>
    </xf>
    <xf numFmtId="0" fontId="10" fillId="0" borderId="17"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4" fontId="11" fillId="0" borderId="1" xfId="0" applyNumberFormat="1" applyFont="1" applyBorder="1" applyAlignment="1">
      <alignment horizontal="center" vertical="center" wrapText="1"/>
    </xf>
    <xf numFmtId="165" fontId="5" fillId="0" borderId="37" xfId="2" applyNumberFormat="1" applyFont="1" applyBorder="1" applyAlignment="1">
      <alignment horizontal="center" vertical="center" wrapText="1"/>
    </xf>
    <xf numFmtId="165" fontId="18" fillId="0" borderId="40" xfId="2" applyNumberFormat="1" applyFont="1" applyBorder="1" applyAlignment="1">
      <alignment horizontal="center" vertical="center"/>
    </xf>
    <xf numFmtId="165" fontId="18" fillId="0" borderId="41" xfId="2" applyNumberFormat="1" applyFont="1" applyBorder="1" applyAlignment="1">
      <alignment horizontal="center" vertical="center" wrapText="1"/>
    </xf>
    <xf numFmtId="14" fontId="34" fillId="0" borderId="17" xfId="0" applyNumberFormat="1" applyFont="1" applyFill="1" applyBorder="1" applyAlignment="1">
      <alignment horizontal="center" vertical="center"/>
    </xf>
    <xf numFmtId="0" fontId="0" fillId="0" borderId="1" xfId="0" applyBorder="1" applyAlignment="1">
      <alignment horizontal="center" vertical="center"/>
    </xf>
    <xf numFmtId="43" fontId="10" fillId="0" borderId="1" xfId="1" applyFont="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1" xfId="0" applyFill="1" applyBorder="1" applyAlignment="1">
      <alignment horizontal="center" vertical="center"/>
    </xf>
    <xf numFmtId="0" fontId="0" fillId="0" borderId="17" xfId="0" applyFill="1" applyBorder="1" applyAlignment="1">
      <alignment horizontal="center"/>
    </xf>
    <xf numFmtId="0" fontId="1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49" fontId="9" fillId="2" borderId="17" xfId="0" applyNumberFormat="1" applyFont="1" applyFill="1" applyBorder="1" applyAlignment="1">
      <alignment horizontal="center" vertical="center" wrapText="1"/>
    </xf>
    <xf numFmtId="0" fontId="0" fillId="6" borderId="0" xfId="0" applyFill="1"/>
    <xf numFmtId="0" fontId="9" fillId="2" borderId="1" xfId="0" applyFont="1" applyFill="1" applyBorder="1" applyAlignment="1">
      <alignment horizontal="center" vertical="center" wrapText="1"/>
    </xf>
    <xf numFmtId="0" fontId="0" fillId="2" borderId="17" xfId="0" applyFont="1" applyFill="1" applyBorder="1" applyAlignment="1">
      <alignment horizontal="center" vertical="center" wrapText="1"/>
    </xf>
    <xf numFmtId="4" fontId="10" fillId="2" borderId="17" xfId="5" applyNumberFormat="1" applyFont="1" applyFill="1" applyBorder="1" applyAlignment="1">
      <alignment horizontal="center" vertical="center" wrapText="1"/>
    </xf>
    <xf numFmtId="0" fontId="32" fillId="0" borderId="0" xfId="0" applyFont="1"/>
    <xf numFmtId="0" fontId="0" fillId="2" borderId="1" xfId="0" applyFill="1" applyBorder="1" applyAlignment="1">
      <alignment horizontal="center" vertical="center"/>
    </xf>
    <xf numFmtId="4" fontId="10" fillId="2" borderId="1" xfId="5" applyNumberFormat="1" applyFont="1" applyFill="1" applyBorder="1" applyAlignment="1">
      <alignment horizontal="center" vertical="center" wrapText="1"/>
    </xf>
    <xf numFmtId="165" fontId="5" fillId="2" borderId="1" xfId="6" applyNumberFormat="1" applyFont="1" applyFill="1" applyBorder="1" applyAlignment="1">
      <alignment horizontal="center" vertical="center" wrapText="1"/>
    </xf>
    <xf numFmtId="165" fontId="5" fillId="0" borderId="1" xfId="6" applyNumberFormat="1" applyFont="1" applyBorder="1" applyAlignment="1">
      <alignment horizontal="center" vertical="center" wrapText="1"/>
    </xf>
    <xf numFmtId="165" fontId="18" fillId="2" borderId="1" xfId="6" applyNumberFormat="1" applyFont="1" applyFill="1" applyBorder="1" applyAlignment="1">
      <alignment horizontal="center" vertical="center"/>
    </xf>
    <xf numFmtId="165" fontId="18" fillId="0" borderId="1" xfId="6"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9" fillId="12" borderId="17" xfId="0" applyFont="1" applyFill="1" applyBorder="1" applyAlignment="1">
      <alignment horizontal="center" vertical="center" wrapText="1"/>
    </xf>
    <xf numFmtId="49" fontId="9" fillId="12" borderId="7" xfId="0" applyNumberFormat="1" applyFont="1" applyFill="1" applyBorder="1" applyAlignment="1">
      <alignment horizontal="center" vertical="center" wrapText="1"/>
    </xf>
    <xf numFmtId="0" fontId="0" fillId="12" borderId="7" xfId="0" applyFill="1" applyBorder="1" applyAlignment="1">
      <alignment horizontal="center" vertical="center" wrapText="1"/>
    </xf>
    <xf numFmtId="0" fontId="10" fillId="2" borderId="3" xfId="0" applyFont="1" applyFill="1" applyBorder="1" applyAlignment="1">
      <alignment horizontal="left" vertical="center" wrapText="1"/>
    </xf>
    <xf numFmtId="0" fontId="14" fillId="2" borderId="1" xfId="0" applyFont="1" applyFill="1" applyBorder="1" applyAlignment="1">
      <alignment horizontal="center" vertical="center" wrapText="1"/>
    </xf>
    <xf numFmtId="4" fontId="10" fillId="10" borderId="1" xfId="5" applyNumberFormat="1" applyFont="1" applyFill="1" applyBorder="1" applyAlignment="1">
      <alignment horizontal="center" vertical="center" wrapText="1"/>
    </xf>
    <xf numFmtId="0" fontId="0" fillId="2" borderId="3" xfId="0" applyFont="1" applyFill="1" applyBorder="1" applyAlignment="1">
      <alignment horizontal="left" vertical="center" wrapText="1"/>
    </xf>
    <xf numFmtId="0" fontId="0" fillId="0" borderId="0" xfId="0" applyBorder="1" applyAlignment="1">
      <alignment horizontal="center" vertical="center"/>
    </xf>
    <xf numFmtId="0" fontId="8" fillId="0" borderId="0" xfId="0" applyFont="1" applyBorder="1" applyAlignment="1">
      <alignment horizontal="left" vertical="center" wrapText="1"/>
    </xf>
    <xf numFmtId="0" fontId="19" fillId="0" borderId="0" xfId="0" applyFont="1" applyAlignment="1">
      <alignment horizontal="left" vertical="center"/>
    </xf>
    <xf numFmtId="0" fontId="21" fillId="0" borderId="5" xfId="0" applyFont="1" applyBorder="1" applyAlignment="1">
      <alignment horizontal="left" vertical="center"/>
    </xf>
    <xf numFmtId="0" fontId="21" fillId="0" borderId="18" xfId="0" applyFont="1" applyBorder="1" applyAlignment="1">
      <alignment horizontal="left" vertical="center"/>
    </xf>
    <xf numFmtId="0" fontId="0" fillId="0" borderId="0" xfId="0" applyAlignment="1">
      <alignment horizontal="left" vertical="center"/>
    </xf>
    <xf numFmtId="4" fontId="10" fillId="0" borderId="17" xfId="5" applyNumberFormat="1" applyFont="1" applyFill="1" applyBorder="1" applyAlignment="1">
      <alignment horizontal="center" vertical="center" wrapText="1"/>
    </xf>
    <xf numFmtId="0" fontId="0" fillId="0" borderId="17" xfId="0" applyFill="1" applyBorder="1" applyAlignment="1">
      <alignment horizontal="center" vertical="center" wrapText="1"/>
    </xf>
    <xf numFmtId="0" fontId="32" fillId="0" borderId="0" xfId="0" applyFont="1" applyFill="1"/>
    <xf numFmtId="4" fontId="10" fillId="0" borderId="1" xfId="5"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8" fillId="13" borderId="14" xfId="0" applyFont="1" applyFill="1" applyBorder="1" applyAlignment="1">
      <alignment horizontal="center" vertical="center" wrapText="1"/>
    </xf>
    <xf numFmtId="0" fontId="11" fillId="13" borderId="1" xfId="0" applyFont="1" applyFill="1" applyBorder="1" applyAlignment="1">
      <alignment horizontal="center" vertical="center" wrapText="1"/>
    </xf>
    <xf numFmtId="14" fontId="13" fillId="13" borderId="1" xfId="0" applyNumberFormat="1" applyFont="1" applyFill="1" applyBorder="1" applyAlignment="1">
      <alignment horizontal="center" vertical="center"/>
    </xf>
    <xf numFmtId="0" fontId="11" fillId="13" borderId="17" xfId="0" applyFont="1" applyFill="1" applyBorder="1" applyAlignment="1">
      <alignment horizontal="center" vertical="center" wrapText="1"/>
    </xf>
    <xf numFmtId="165" fontId="5" fillId="13" borderId="1" xfId="6" applyNumberFormat="1" applyFont="1" applyFill="1" applyBorder="1" applyAlignment="1">
      <alignment horizontal="center" vertical="center" wrapText="1"/>
    </xf>
    <xf numFmtId="0" fontId="0" fillId="7" borderId="0" xfId="0" applyFill="1"/>
    <xf numFmtId="0" fontId="8" fillId="7" borderId="14"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9" fillId="7" borderId="1" xfId="0" applyFont="1" applyFill="1" applyBorder="1" applyAlignment="1">
      <alignment vertical="center" wrapText="1"/>
    </xf>
    <xf numFmtId="14" fontId="13" fillId="7" borderId="1" xfId="0" applyNumberFormat="1" applyFont="1" applyFill="1" applyBorder="1" applyAlignment="1">
      <alignment horizontal="center" vertical="center"/>
    </xf>
    <xf numFmtId="0" fontId="0" fillId="6" borderId="1" xfId="0" applyFill="1" applyBorder="1" applyAlignment="1">
      <alignment horizontal="center" vertical="center"/>
    </xf>
    <xf numFmtId="0" fontId="8" fillId="6" borderId="7"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7" xfId="0" applyFont="1" applyFill="1" applyBorder="1" applyAlignment="1">
      <alignment vertical="center" wrapText="1"/>
    </xf>
    <xf numFmtId="0" fontId="8" fillId="6" borderId="17"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8" fillId="7" borderId="1" xfId="0" applyFont="1" applyFill="1" applyBorder="1" applyAlignment="1">
      <alignment horizontal="center" vertical="center"/>
    </xf>
    <xf numFmtId="0" fontId="15" fillId="7" borderId="7" xfId="0" applyFont="1" applyFill="1" applyBorder="1" applyAlignment="1">
      <alignment horizontal="center" vertical="center" wrapText="1"/>
    </xf>
    <xf numFmtId="0" fontId="40" fillId="7" borderId="17" xfId="0" applyFont="1" applyFill="1" applyBorder="1" applyAlignment="1">
      <alignment horizontal="center" vertical="center" wrapText="1"/>
    </xf>
    <xf numFmtId="49" fontId="40" fillId="7" borderId="17" xfId="0" applyNumberFormat="1" applyFont="1" applyFill="1" applyBorder="1" applyAlignment="1">
      <alignment horizontal="center" vertical="center" wrapText="1"/>
    </xf>
    <xf numFmtId="0" fontId="32" fillId="7" borderId="17" xfId="0" applyFont="1" applyFill="1" applyBorder="1" applyAlignment="1">
      <alignment horizontal="center" vertical="center" wrapText="1"/>
    </xf>
    <xf numFmtId="14" fontId="32" fillId="7" borderId="1" xfId="0" applyNumberFormat="1" applyFont="1" applyFill="1" applyBorder="1" applyAlignment="1">
      <alignment horizontal="center" vertical="center"/>
    </xf>
    <xf numFmtId="4" fontId="32" fillId="7" borderId="1" xfId="0" applyNumberFormat="1" applyFont="1" applyFill="1" applyBorder="1"/>
    <xf numFmtId="4" fontId="15" fillId="7" borderId="1" xfId="5" applyNumberFormat="1" applyFont="1" applyFill="1" applyBorder="1" applyAlignment="1">
      <alignment horizontal="center" vertical="center" wrapText="1"/>
    </xf>
    <xf numFmtId="0" fontId="8" fillId="7" borderId="17" xfId="0" applyFont="1" applyFill="1" applyBorder="1" applyAlignment="1">
      <alignment horizontal="center" vertical="justify"/>
    </xf>
    <xf numFmtId="0" fontId="10" fillId="7" borderId="7" xfId="0" applyFont="1" applyFill="1" applyBorder="1" applyAlignment="1">
      <alignment horizontal="center" vertical="center" wrapText="1"/>
    </xf>
    <xf numFmtId="14" fontId="10" fillId="7" borderId="17" xfId="0" applyNumberFormat="1" applyFont="1" applyFill="1" applyBorder="1" applyAlignment="1">
      <alignment horizontal="center" vertical="center"/>
    </xf>
    <xf numFmtId="14" fontId="32" fillId="7" borderId="17" xfId="0" applyNumberFormat="1" applyFont="1" applyFill="1" applyBorder="1" applyAlignment="1">
      <alignment horizontal="center" vertical="center"/>
    </xf>
    <xf numFmtId="0" fontId="12" fillId="7" borderId="17" xfId="0" applyFont="1" applyFill="1" applyBorder="1" applyAlignment="1">
      <alignment horizontal="center" vertical="center" wrapText="1"/>
    </xf>
    <xf numFmtId="4" fontId="0" fillId="7" borderId="1" xfId="0" applyNumberFormat="1" applyFill="1" applyBorder="1"/>
    <xf numFmtId="0" fontId="8" fillId="7" borderId="7" xfId="0" applyFont="1" applyFill="1" applyBorder="1" applyAlignment="1">
      <alignment horizontal="center" vertical="justify"/>
    </xf>
    <xf numFmtId="4" fontId="8" fillId="7" borderId="1" xfId="5" applyNumberFormat="1" applyFont="1" applyFill="1" applyBorder="1" applyAlignment="1">
      <alignment horizontal="center" vertical="center" wrapText="1"/>
    </xf>
    <xf numFmtId="0" fontId="8" fillId="7" borderId="7" xfId="0" applyFont="1" applyFill="1" applyBorder="1" applyAlignment="1">
      <alignment horizontal="center" vertical="justify" wrapText="1"/>
    </xf>
    <xf numFmtId="14" fontId="10" fillId="7" borderId="1" xfId="0" applyNumberFormat="1" applyFont="1" applyFill="1" applyBorder="1" applyAlignment="1">
      <alignment horizontal="center" vertical="center"/>
    </xf>
    <xf numFmtId="0" fontId="8" fillId="7" borderId="7" xfId="0" applyFont="1" applyFill="1" applyBorder="1" applyAlignment="1">
      <alignment horizontal="center" vertical="center" wrapText="1"/>
    </xf>
    <xf numFmtId="4" fontId="0" fillId="7" borderId="4" xfId="0" applyNumberFormat="1" applyFill="1" applyBorder="1"/>
    <xf numFmtId="0" fontId="15" fillId="7" borderId="17" xfId="0" applyFont="1" applyFill="1" applyBorder="1" applyAlignment="1">
      <alignment horizontal="center"/>
    </xf>
    <xf numFmtId="0" fontId="32" fillId="7" borderId="0" xfId="0" applyFont="1" applyFill="1"/>
    <xf numFmtId="0" fontId="8" fillId="7" borderId="17" xfId="0" applyFont="1" applyFill="1" applyBorder="1" applyAlignment="1">
      <alignment horizontal="center" vertical="center" wrapText="1"/>
    </xf>
    <xf numFmtId="0" fontId="8" fillId="7" borderId="1" xfId="0" applyFont="1" applyFill="1" applyBorder="1" applyAlignment="1">
      <alignment horizontal="center"/>
    </xf>
    <xf numFmtId="0" fontId="8" fillId="7" borderId="1" xfId="0" applyFont="1" applyFill="1" applyBorder="1" applyAlignment="1">
      <alignment horizontal="center" vertical="center" wrapText="1"/>
    </xf>
    <xf numFmtId="4" fontId="12" fillId="7" borderId="1" xfId="0" applyNumberFormat="1" applyFont="1" applyFill="1" applyBorder="1" applyAlignment="1">
      <alignment horizontal="center" vertical="center" wrapText="1"/>
    </xf>
    <xf numFmtId="4" fontId="10" fillId="7" borderId="1" xfId="5" applyNumberFormat="1" applyFont="1" applyFill="1" applyBorder="1" applyAlignment="1">
      <alignment horizontal="center" vertical="center" wrapText="1"/>
    </xf>
    <xf numFmtId="0" fontId="8" fillId="7" borderId="1" xfId="0" applyFont="1" applyFill="1" applyBorder="1" applyAlignment="1">
      <alignment horizontal="center" vertical="justify"/>
    </xf>
    <xf numFmtId="0" fontId="8" fillId="7" borderId="1" xfId="0" applyFont="1" applyFill="1" applyBorder="1" applyAlignment="1">
      <alignment horizontal="center" vertical="justify" wrapText="1"/>
    </xf>
    <xf numFmtId="165" fontId="15" fillId="7" borderId="18" xfId="6" applyNumberFormat="1" applyFont="1" applyFill="1" applyBorder="1" applyAlignment="1">
      <alignment horizontal="center" vertical="center" wrapText="1"/>
    </xf>
    <xf numFmtId="165" fontId="15" fillId="0" borderId="1" xfId="6" applyNumberFormat="1" applyFont="1" applyBorder="1" applyAlignment="1">
      <alignment horizontal="center" vertical="center" wrapText="1"/>
    </xf>
    <xf numFmtId="165" fontId="15" fillId="7" borderId="4" xfId="6" applyNumberFormat="1" applyFont="1" applyFill="1" applyBorder="1" applyAlignment="1">
      <alignment horizontal="center" vertical="center" wrapText="1"/>
    </xf>
    <xf numFmtId="165" fontId="18" fillId="7" borderId="1" xfId="6" applyNumberFormat="1" applyFont="1" applyFill="1" applyBorder="1" applyAlignment="1">
      <alignment horizontal="center" vertical="center" wrapText="1"/>
    </xf>
    <xf numFmtId="0" fontId="0" fillId="0" borderId="19" xfId="0" applyBorder="1"/>
    <xf numFmtId="0" fontId="8" fillId="0" borderId="19" xfId="0" applyFont="1" applyBorder="1" applyAlignment="1">
      <alignment horizontal="right" vertical="center" wrapText="1"/>
    </xf>
    <xf numFmtId="0" fontId="0" fillId="0" borderId="19" xfId="0" applyBorder="1" applyAlignment="1">
      <alignment vertical="center"/>
    </xf>
    <xf numFmtId="0" fontId="0" fillId="7" borderId="19" xfId="0" applyFill="1" applyBorder="1" applyAlignment="1">
      <alignment vertical="center"/>
    </xf>
    <xf numFmtId="4" fontId="0" fillId="0" borderId="19" xfId="0" applyNumberFormat="1" applyBorder="1" applyAlignment="1">
      <alignment vertical="center"/>
    </xf>
    <xf numFmtId="4" fontId="8" fillId="0" borderId="19" xfId="0" applyNumberFormat="1" applyFont="1" applyBorder="1" applyAlignment="1">
      <alignment vertical="center"/>
    </xf>
    <xf numFmtId="0" fontId="0" fillId="7" borderId="1" xfId="0" applyFill="1" applyBorder="1"/>
    <xf numFmtId="0" fontId="0" fillId="7" borderId="0" xfId="0" applyFill="1" applyBorder="1"/>
    <xf numFmtId="0" fontId="22" fillId="7" borderId="0" xfId="0" applyFont="1" applyFill="1"/>
    <xf numFmtId="14" fontId="22" fillId="0" borderId="19" xfId="0" applyNumberFormat="1" applyFont="1" applyBorder="1"/>
    <xf numFmtId="0" fontId="8" fillId="7" borderId="0" xfId="0" applyFont="1" applyFill="1" applyAlignment="1">
      <alignment horizontal="center"/>
    </xf>
    <xf numFmtId="4" fontId="0" fillId="7" borderId="0" xfId="0" applyNumberFormat="1" applyFill="1"/>
    <xf numFmtId="0" fontId="8" fillId="7" borderId="0" xfId="0" applyFont="1" applyFill="1"/>
    <xf numFmtId="0" fontId="42" fillId="0" borderId="0" xfId="0" applyFont="1"/>
    <xf numFmtId="0" fontId="43" fillId="0" borderId="0" xfId="0" applyFont="1"/>
    <xf numFmtId="0" fontId="0" fillId="11" borderId="0" xfId="0" applyFill="1"/>
    <xf numFmtId="0" fontId="8" fillId="0" borderId="14" xfId="0" applyFont="1" applyBorder="1" applyAlignment="1">
      <alignment horizontal="center" vertical="center"/>
    </xf>
    <xf numFmtId="0" fontId="8"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center" vertical="center" wrapText="1"/>
    </xf>
    <xf numFmtId="16" fontId="14" fillId="0" borderId="1" xfId="0" applyNumberFormat="1" applyFont="1" applyBorder="1" applyAlignment="1">
      <alignment horizontal="center" vertical="center" wrapText="1"/>
    </xf>
    <xf numFmtId="0" fontId="8" fillId="0" borderId="17" xfId="0" applyFont="1" applyBorder="1" applyAlignment="1">
      <alignment horizontal="center" vertical="center" wrapText="1"/>
    </xf>
    <xf numFmtId="0" fontId="1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7" xfId="0" applyFill="1" applyBorder="1" applyAlignment="1">
      <alignment horizontal="center"/>
    </xf>
    <xf numFmtId="0" fontId="8" fillId="11" borderId="17"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9" fillId="11" borderId="17" xfId="0" applyFont="1" applyFill="1" applyBorder="1" applyAlignment="1">
      <alignment horizontal="center" vertical="center" wrapText="1"/>
    </xf>
    <xf numFmtId="49" fontId="9" fillId="11" borderId="17" xfId="0" applyNumberFormat="1" applyFont="1" applyFill="1" applyBorder="1" applyAlignment="1">
      <alignment horizontal="center" vertical="center" wrapText="1"/>
    </xf>
    <xf numFmtId="0" fontId="10" fillId="11" borderId="17" xfId="0" applyFont="1" applyFill="1" applyBorder="1" applyAlignment="1">
      <alignment horizontal="center" vertical="center" wrapText="1"/>
    </xf>
    <xf numFmtId="0" fontId="14" fillId="11" borderId="17" xfId="0" applyFont="1" applyFill="1" applyBorder="1" applyAlignment="1">
      <alignment horizontal="center" vertical="center" wrapText="1"/>
    </xf>
    <xf numFmtId="0" fontId="15" fillId="11" borderId="1" xfId="0" applyFont="1" applyFill="1" applyBorder="1" applyAlignment="1">
      <alignment horizontal="center" vertical="center" wrapText="1"/>
    </xf>
    <xf numFmtId="4" fontId="10" fillId="11" borderId="17" xfId="1" applyNumberFormat="1" applyFont="1" applyFill="1" applyBorder="1" applyAlignment="1">
      <alignment horizontal="center" vertical="center" wrapText="1"/>
    </xf>
    <xf numFmtId="0" fontId="9" fillId="11" borderId="16" xfId="0" applyFont="1" applyFill="1" applyBorder="1" applyAlignment="1">
      <alignment horizontal="center" vertical="center" wrapText="1"/>
    </xf>
    <xf numFmtId="0" fontId="0" fillId="7" borderId="1" xfId="0" applyFill="1" applyBorder="1" applyAlignment="1">
      <alignment horizontal="center"/>
    </xf>
    <xf numFmtId="0" fontId="44" fillId="11" borderId="1" xfId="0" applyFont="1" applyFill="1" applyBorder="1" applyAlignment="1">
      <alignment horizontal="center"/>
    </xf>
    <xf numFmtId="4" fontId="8" fillId="11" borderId="1" xfId="1" applyNumberFormat="1" applyFont="1" applyFill="1" applyBorder="1" applyAlignment="1">
      <alignment horizontal="center" vertical="center" wrapText="1"/>
    </xf>
    <xf numFmtId="0" fontId="44" fillId="11" borderId="0" xfId="0" applyFont="1" applyFill="1"/>
    <xf numFmtId="0" fontId="44" fillId="11" borderId="1" xfId="0" applyFont="1" applyFill="1" applyBorder="1" applyAlignment="1">
      <alignment horizontal="center" vertical="center"/>
    </xf>
    <xf numFmtId="43" fontId="8" fillId="11" borderId="1" xfId="1" applyFont="1" applyFill="1" applyBorder="1" applyAlignment="1">
      <alignment horizontal="center" vertical="center" wrapText="1"/>
    </xf>
    <xf numFmtId="0" fontId="0" fillId="7" borderId="1" xfId="0" applyFill="1" applyBorder="1" applyAlignment="1">
      <alignment horizontal="center" wrapText="1"/>
    </xf>
    <xf numFmtId="0" fontId="10" fillId="7" borderId="1" xfId="0" applyFont="1" applyFill="1" applyBorder="1" applyAlignment="1">
      <alignment horizontal="center"/>
    </xf>
    <xf numFmtId="0" fontId="8" fillId="0" borderId="0" xfId="0" applyFont="1" applyBorder="1" applyAlignment="1">
      <alignment horizontal="center" vertical="center" wrapText="1"/>
    </xf>
    <xf numFmtId="0" fontId="19" fillId="0" borderId="0" xfId="0" applyFont="1" applyAlignment="1">
      <alignment horizontal="center"/>
    </xf>
    <xf numFmtId="0" fontId="21" fillId="0" borderId="5" xfId="0" applyFont="1" applyBorder="1" applyAlignment="1">
      <alignment horizontal="center"/>
    </xf>
    <xf numFmtId="0" fontId="21" fillId="0" borderId="18" xfId="0" applyFont="1" applyBorder="1" applyAlignment="1">
      <alignment horizontal="center"/>
    </xf>
    <xf numFmtId="0" fontId="0" fillId="0" borderId="0" xfId="0" applyAlignment="1">
      <alignment horizontal="center" wrapText="1"/>
    </xf>
    <xf numFmtId="0" fontId="0" fillId="0" borderId="0" xfId="0" applyAlignment="1">
      <alignment horizontal="center"/>
    </xf>
    <xf numFmtId="0" fontId="9" fillId="14" borderId="17" xfId="0" applyFont="1" applyFill="1" applyBorder="1" applyAlignment="1">
      <alignment horizontal="center" vertical="center" wrapText="1"/>
    </xf>
    <xf numFmtId="14" fontId="15" fillId="14" borderId="1" xfId="0" applyNumberFormat="1" applyFont="1" applyFill="1" applyBorder="1" applyAlignment="1">
      <alignment horizontal="center" vertical="center"/>
    </xf>
    <xf numFmtId="0" fontId="15" fillId="14" borderId="1" xfId="0" applyFont="1" applyFill="1" applyBorder="1" applyAlignment="1">
      <alignment horizontal="center" vertical="center" wrapText="1"/>
    </xf>
    <xf numFmtId="0" fontId="8" fillId="11" borderId="17" xfId="0" applyFont="1" applyFill="1" applyBorder="1" applyAlignment="1">
      <alignment horizontal="center"/>
    </xf>
    <xf numFmtId="0" fontId="8" fillId="11" borderId="1" xfId="0" applyFont="1" applyFill="1" applyBorder="1" applyAlignment="1">
      <alignment horizontal="center" wrapText="1"/>
    </xf>
    <xf numFmtId="14" fontId="8" fillId="11" borderId="1" xfId="0" applyNumberFormat="1" applyFont="1" applyFill="1" applyBorder="1" applyAlignment="1">
      <alignment horizontal="center" vertical="center"/>
    </xf>
    <xf numFmtId="14" fontId="15" fillId="11" borderId="17" xfId="0" applyNumberFormat="1" applyFont="1" applyFill="1" applyBorder="1" applyAlignment="1">
      <alignment horizontal="center" vertical="center"/>
    </xf>
    <xf numFmtId="0" fontId="12" fillId="11" borderId="17" xfId="0" applyFont="1" applyFill="1" applyBorder="1" applyAlignment="1">
      <alignment horizontal="center" vertical="center" wrapText="1"/>
    </xf>
    <xf numFmtId="0" fontId="9" fillId="11" borderId="14" xfId="0" applyFont="1" applyFill="1" applyBorder="1" applyAlignment="1">
      <alignment horizontal="center" vertical="center" wrapText="1"/>
    </xf>
    <xf numFmtId="14" fontId="15" fillId="11" borderId="14" xfId="0" applyNumberFormat="1" applyFont="1" applyFill="1" applyBorder="1" applyAlignment="1">
      <alignment horizontal="center" vertical="center"/>
    </xf>
    <xf numFmtId="0" fontId="12" fillId="11" borderId="14" xfId="0" applyFont="1" applyFill="1" applyBorder="1" applyAlignment="1">
      <alignment horizontal="center" vertical="center" wrapText="1"/>
    </xf>
    <xf numFmtId="4" fontId="10" fillId="11" borderId="14" xfId="1" applyNumberFormat="1" applyFont="1" applyFill="1" applyBorder="1" applyAlignment="1">
      <alignment horizontal="center" vertical="center" wrapText="1"/>
    </xf>
    <xf numFmtId="0" fontId="10" fillId="11" borderId="1" xfId="0" applyFont="1" applyFill="1" applyBorder="1" applyAlignment="1">
      <alignment horizontal="center" wrapText="1"/>
    </xf>
    <xf numFmtId="0" fontId="8" fillId="11" borderId="0" xfId="0" applyFont="1" applyFill="1" applyAlignment="1">
      <alignment horizontal="center" wrapText="1"/>
    </xf>
    <xf numFmtId="0" fontId="8" fillId="11" borderId="17" xfId="0" applyFont="1" applyFill="1" applyBorder="1" applyAlignment="1">
      <alignment horizontal="center" vertical="center"/>
    </xf>
    <xf numFmtId="0" fontId="8" fillId="11" borderId="1" xfId="0" applyFont="1" applyFill="1" applyBorder="1" applyAlignment="1">
      <alignment horizontal="center" vertical="center"/>
    </xf>
    <xf numFmtId="0" fontId="10" fillId="11" borderId="7" xfId="0" applyFont="1" applyFill="1" applyBorder="1" applyAlignment="1">
      <alignment horizontal="center" vertical="center" wrapText="1"/>
    </xf>
    <xf numFmtId="0" fontId="32" fillId="0" borderId="1" xfId="0" applyFont="1" applyFill="1" applyBorder="1" applyAlignment="1">
      <alignment horizontal="center"/>
    </xf>
    <xf numFmtId="0" fontId="32" fillId="0" borderId="1" xfId="0" applyFont="1" applyBorder="1" applyAlignment="1">
      <alignment horizontal="center"/>
    </xf>
    <xf numFmtId="0" fontId="10" fillId="0" borderId="1" xfId="0" applyFont="1" applyBorder="1" applyAlignment="1">
      <alignment horizontal="center"/>
    </xf>
    <xf numFmtId="0" fontId="32" fillId="7" borderId="1" xfId="0" applyFont="1" applyFill="1" applyBorder="1" applyAlignment="1">
      <alignment horizontal="center"/>
    </xf>
    <xf numFmtId="0" fontId="8" fillId="11" borderId="1" xfId="0" applyFont="1" applyFill="1" applyBorder="1" applyAlignment="1">
      <alignment horizontal="center" vertical="justify"/>
    </xf>
    <xf numFmtId="0" fontId="32" fillId="7" borderId="1" xfId="0" applyFont="1" applyFill="1" applyBorder="1" applyAlignment="1">
      <alignment horizontal="center" wrapText="1"/>
    </xf>
    <xf numFmtId="0" fontId="8" fillId="11" borderId="17" xfId="0" applyFont="1" applyFill="1" applyBorder="1" applyAlignment="1">
      <alignment horizontal="center" vertical="justify"/>
    </xf>
    <xf numFmtId="0" fontId="8" fillId="11" borderId="3" xfId="0" applyFont="1" applyFill="1" applyBorder="1" applyAlignment="1">
      <alignment horizontal="center" vertical="center" wrapText="1"/>
    </xf>
    <xf numFmtId="0" fontId="10" fillId="7" borderId="1" xfId="0" applyFont="1" applyFill="1" applyBorder="1" applyAlignment="1">
      <alignment horizontal="center" vertical="justify"/>
    </xf>
    <xf numFmtId="0" fontId="19" fillId="0" borderId="0" xfId="0" applyFont="1" applyFill="1" applyAlignment="1">
      <alignment horizontal="center"/>
    </xf>
    <xf numFmtId="0" fontId="21" fillId="0" borderId="5" xfId="0" applyFont="1" applyFill="1" applyBorder="1" applyAlignment="1">
      <alignment horizontal="center"/>
    </xf>
    <xf numFmtId="0" fontId="21" fillId="0" borderId="18" xfId="0" applyFont="1" applyFill="1" applyBorder="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10" fillId="11" borderId="14" xfId="0" applyFont="1" applyFill="1" applyBorder="1" applyAlignment="1">
      <alignment horizontal="center" vertical="center" wrapText="1"/>
    </xf>
    <xf numFmtId="0" fontId="8" fillId="11" borderId="1" xfId="0" applyFont="1" applyFill="1" applyBorder="1" applyAlignment="1">
      <alignment horizontal="center"/>
    </xf>
    <xf numFmtId="0" fontId="8" fillId="11" borderId="15" xfId="0" applyFont="1" applyFill="1" applyBorder="1" applyAlignment="1">
      <alignment horizontal="center" vertical="center" wrapText="1"/>
    </xf>
    <xf numFmtId="0" fontId="8" fillId="11" borderId="14" xfId="0" applyFont="1" applyFill="1" applyBorder="1" applyAlignment="1">
      <alignment horizontal="center" vertical="center" wrapText="1"/>
    </xf>
    <xf numFmtId="4" fontId="8" fillId="11" borderId="14" xfId="1" applyNumberFormat="1" applyFont="1" applyFill="1" applyBorder="1" applyAlignment="1">
      <alignment horizontal="center" vertical="center" wrapText="1"/>
    </xf>
    <xf numFmtId="0" fontId="44" fillId="11" borderId="17" xfId="0" applyFont="1" applyFill="1" applyBorder="1" applyAlignment="1">
      <alignment horizontal="center"/>
    </xf>
    <xf numFmtId="0" fontId="14" fillId="6"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4" fontId="8" fillId="11" borderId="17" xfId="1" applyNumberFormat="1" applyFont="1" applyFill="1" applyBorder="1" applyAlignment="1">
      <alignment horizontal="center" vertical="center" wrapText="1"/>
    </xf>
    <xf numFmtId="49" fontId="9" fillId="11" borderId="1" xfId="0" applyNumberFormat="1" applyFont="1" applyFill="1" applyBorder="1" applyAlignment="1">
      <alignment horizontal="center" vertical="center" wrapText="1"/>
    </xf>
    <xf numFmtId="49" fontId="9" fillId="11" borderId="14" xfId="0" applyNumberFormat="1" applyFont="1" applyFill="1" applyBorder="1" applyAlignment="1">
      <alignment horizontal="center" vertical="center" wrapText="1"/>
    </xf>
    <xf numFmtId="0" fontId="8" fillId="11" borderId="16" xfId="0" applyFont="1" applyFill="1" applyBorder="1" applyAlignment="1">
      <alignment horizontal="center" vertical="center" wrapText="1"/>
    </xf>
    <xf numFmtId="49" fontId="9" fillId="11" borderId="7" xfId="0" applyNumberFormat="1" applyFont="1" applyFill="1" applyBorder="1" applyAlignment="1">
      <alignment horizontal="center" vertical="center" wrapText="1"/>
    </xf>
    <xf numFmtId="0" fontId="28" fillId="0" borderId="1" xfId="0" applyFont="1" applyBorder="1" applyAlignment="1">
      <alignment horizontal="center"/>
    </xf>
    <xf numFmtId="0" fontId="28" fillId="0" borderId="1" xfId="0" applyFont="1" applyFill="1" applyBorder="1" applyAlignment="1">
      <alignment horizontal="center"/>
    </xf>
    <xf numFmtId="0" fontId="28" fillId="7" borderId="1" xfId="0" applyFont="1" applyFill="1" applyBorder="1" applyAlignment="1">
      <alignment horizontal="center"/>
    </xf>
    <xf numFmtId="0" fontId="10" fillId="0" borderId="1" xfId="0" applyFont="1" applyBorder="1" applyAlignment="1">
      <alignment horizontal="center" wrapText="1"/>
    </xf>
    <xf numFmtId="0" fontId="8" fillId="0" borderId="0" xfId="0" applyFont="1" applyFill="1" applyBorder="1" applyAlignment="1">
      <alignment horizontal="center" vertical="center" wrapText="1"/>
    </xf>
    <xf numFmtId="0" fontId="22" fillId="0" borderId="2" xfId="0" applyFont="1" applyFill="1" applyBorder="1" applyAlignment="1">
      <alignment horizontal="center"/>
    </xf>
    <xf numFmtId="0" fontId="22" fillId="0" borderId="19" xfId="0" applyFont="1" applyFill="1" applyBorder="1" applyAlignment="1">
      <alignment horizontal="center"/>
    </xf>
    <xf numFmtId="43" fontId="12" fillId="11" borderId="1" xfId="0" applyNumberFormat="1" applyFont="1" applyFill="1" applyBorder="1" applyAlignment="1">
      <alignment horizontal="center" vertical="center" wrapText="1"/>
    </xf>
    <xf numFmtId="43" fontId="15" fillId="11" borderId="1" xfId="0" applyNumberFormat="1" applyFont="1" applyFill="1" applyBorder="1" applyAlignment="1">
      <alignment horizontal="center" vertical="center" wrapText="1"/>
    </xf>
    <xf numFmtId="43" fontId="8" fillId="11" borderId="17" xfId="1" applyFont="1" applyFill="1" applyBorder="1" applyAlignment="1">
      <alignment horizontal="center" vertical="center" wrapText="1"/>
    </xf>
    <xf numFmtId="0" fontId="44" fillId="11" borderId="16" xfId="0" applyFont="1" applyFill="1" applyBorder="1" applyAlignment="1">
      <alignment horizontal="center" vertical="center"/>
    </xf>
    <xf numFmtId="43" fontId="8" fillId="11" borderId="1" xfId="0" applyNumberFormat="1" applyFont="1" applyFill="1" applyBorder="1" applyAlignment="1">
      <alignment horizontal="center" vertical="center" wrapText="1"/>
    </xf>
    <xf numFmtId="4" fontId="8" fillId="11" borderId="17" xfId="1" applyNumberFormat="1" applyFont="1" applyFill="1" applyBorder="1" applyAlignment="1">
      <alignment horizontal="right" vertical="center" wrapText="1"/>
    </xf>
    <xf numFmtId="0" fontId="8" fillId="11" borderId="7" xfId="0" applyFont="1" applyFill="1" applyBorder="1" applyAlignment="1">
      <alignment horizontal="center" vertical="center" wrapText="1"/>
    </xf>
    <xf numFmtId="0" fontId="32" fillId="0" borderId="22" xfId="0" applyFont="1" applyFill="1" applyBorder="1" applyAlignment="1">
      <alignment horizontal="center" vertical="top" wrapText="1"/>
    </xf>
    <xf numFmtId="0" fontId="10"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32" fillId="0" borderId="16" xfId="0" applyFont="1" applyFill="1" applyBorder="1" applyAlignment="1">
      <alignment horizontal="center" vertical="top" wrapText="1"/>
    </xf>
    <xf numFmtId="0" fontId="32" fillId="0" borderId="22" xfId="0" applyFont="1" applyFill="1" applyBorder="1" applyAlignment="1">
      <alignment horizontal="center" vertical="top"/>
    </xf>
    <xf numFmtId="0" fontId="32" fillId="7" borderId="1" xfId="0" applyFont="1" applyFill="1" applyBorder="1" applyAlignment="1">
      <alignment horizontal="center" vertical="top" wrapText="1"/>
    </xf>
    <xf numFmtId="0" fontId="32" fillId="7" borderId="16" xfId="0" applyFont="1" applyFill="1" applyBorder="1" applyAlignment="1">
      <alignment horizontal="center" vertical="top" wrapText="1"/>
    </xf>
    <xf numFmtId="0" fontId="32" fillId="0" borderId="24" xfId="0" applyFont="1" applyBorder="1" applyAlignment="1">
      <alignment horizontal="center" wrapText="1"/>
    </xf>
    <xf numFmtId="0" fontId="32" fillId="0" borderId="26" xfId="0" applyFont="1" applyFill="1" applyBorder="1" applyAlignment="1">
      <alignment horizontal="center" wrapText="1"/>
    </xf>
    <xf numFmtId="0" fontId="32" fillId="7" borderId="22" xfId="0" applyFont="1" applyFill="1" applyBorder="1" applyAlignment="1">
      <alignment horizontal="center" vertical="top" wrapText="1"/>
    </xf>
    <xf numFmtId="0" fontId="32" fillId="0" borderId="28" xfId="0" applyFont="1" applyFill="1" applyBorder="1" applyAlignment="1">
      <alignment horizontal="center" vertical="top"/>
    </xf>
    <xf numFmtId="0" fontId="32" fillId="0" borderId="22" xfId="0" applyFont="1" applyFill="1" applyBorder="1" applyAlignment="1">
      <alignment horizontal="center" wrapText="1"/>
    </xf>
    <xf numFmtId="0" fontId="32" fillId="0" borderId="23" xfId="0" applyFont="1" applyFill="1" applyBorder="1" applyAlignment="1">
      <alignment horizontal="center" wrapText="1"/>
    </xf>
    <xf numFmtId="0" fontId="32" fillId="0" borderId="28" xfId="0" applyFont="1" applyFill="1" applyBorder="1" applyAlignment="1">
      <alignment horizontal="center" wrapText="1"/>
    </xf>
    <xf numFmtId="0" fontId="32" fillId="7" borderId="29" xfId="0" applyFont="1" applyFill="1" applyBorder="1" applyAlignment="1">
      <alignment horizontal="center" wrapText="1"/>
    </xf>
    <xf numFmtId="0" fontId="32" fillId="7" borderId="0" xfId="0" applyFont="1" applyFill="1" applyBorder="1" applyAlignment="1">
      <alignment horizontal="center" wrapText="1"/>
    </xf>
    <xf numFmtId="0" fontId="32" fillId="7" borderId="29" xfId="0" applyFont="1" applyFill="1" applyBorder="1" applyAlignment="1">
      <alignment horizontal="center" vertical="top" wrapText="1"/>
    </xf>
    <xf numFmtId="0" fontId="32" fillId="7" borderId="23" xfId="0" applyFont="1" applyFill="1" applyBorder="1" applyAlignment="1">
      <alignment horizontal="center" vertical="top" wrapText="1"/>
    </xf>
    <xf numFmtId="0" fontId="31" fillId="11" borderId="1" xfId="0" applyFont="1" applyFill="1" applyBorder="1" applyAlignment="1">
      <alignment horizontal="center" vertical="center" wrapText="1"/>
    </xf>
    <xf numFmtId="0" fontId="0" fillId="11" borderId="0" xfId="0" applyFont="1" applyFill="1"/>
    <xf numFmtId="49" fontId="9" fillId="11" borderId="3" xfId="0" applyNumberFormat="1" applyFont="1" applyFill="1" applyBorder="1" applyAlignment="1">
      <alignment horizontal="center" vertical="center" wrapText="1"/>
    </xf>
    <xf numFmtId="43" fontId="8" fillId="0" borderId="1" xfId="0" applyNumberFormat="1" applyFont="1" applyBorder="1" applyAlignment="1">
      <alignment horizontal="center" vertical="center" wrapText="1"/>
    </xf>
    <xf numFmtId="0" fontId="10" fillId="0" borderId="14" xfId="0" applyFont="1" applyBorder="1" applyAlignment="1">
      <alignment vertical="center" wrapText="1"/>
    </xf>
    <xf numFmtId="0" fontId="10" fillId="0" borderId="1" xfId="0" applyFont="1" applyBorder="1" applyAlignment="1">
      <alignment vertical="center" wrapText="1"/>
    </xf>
    <xf numFmtId="0" fontId="9" fillId="7" borderId="14" xfId="0" applyFont="1" applyFill="1" applyBorder="1" applyAlignment="1">
      <alignment vertical="center" wrapText="1"/>
    </xf>
    <xf numFmtId="16" fontId="14" fillId="0" borderId="14" xfId="0" applyNumberFormat="1" applyFont="1" applyBorder="1" applyAlignment="1">
      <alignment vertical="center" wrapText="1"/>
    </xf>
    <xf numFmtId="16" fontId="14" fillId="0" borderId="1" xfId="0" applyNumberFormat="1" applyFont="1" applyBorder="1" applyAlignment="1">
      <alignment vertical="center" wrapText="1"/>
    </xf>
    <xf numFmtId="0" fontId="9" fillId="11" borderId="1" xfId="0" applyFont="1" applyFill="1" applyBorder="1" applyAlignment="1">
      <alignment vertical="center" wrapText="1"/>
    </xf>
    <xf numFmtId="16" fontId="14" fillId="11" borderId="1" xfId="0" applyNumberFormat="1" applyFont="1" applyFill="1" applyBorder="1" applyAlignment="1">
      <alignment vertical="center" wrapText="1"/>
    </xf>
    <xf numFmtId="0" fontId="10" fillId="11" borderId="1" xfId="0" applyFont="1" applyFill="1" applyBorder="1" applyAlignment="1">
      <alignment vertical="center" wrapText="1"/>
    </xf>
    <xf numFmtId="4" fontId="11" fillId="11" borderId="1" xfId="0" applyNumberFormat="1" applyFont="1" applyFill="1" applyBorder="1" applyAlignment="1">
      <alignment horizontal="center" vertical="center" wrapText="1"/>
    </xf>
    <xf numFmtId="16" fontId="9" fillId="11" borderId="1" xfId="0" applyNumberFormat="1" applyFont="1" applyFill="1" applyBorder="1" applyAlignment="1">
      <alignment vertical="center" wrapText="1"/>
    </xf>
    <xf numFmtId="0" fontId="8" fillId="11" borderId="1" xfId="0" applyFont="1" applyFill="1" applyBorder="1" applyAlignment="1">
      <alignment vertical="center" wrapText="1"/>
    </xf>
    <xf numFmtId="4" fontId="46" fillId="11" borderId="1" xfId="1" applyNumberFormat="1" applyFont="1" applyFill="1" applyBorder="1" applyAlignment="1">
      <alignment horizontal="center" vertical="center" wrapText="1"/>
    </xf>
    <xf numFmtId="4" fontId="5" fillId="11" borderId="1" xfId="0" applyNumberFormat="1" applyFont="1" applyFill="1" applyBorder="1" applyAlignment="1">
      <alignment horizontal="center" vertical="center" wrapText="1"/>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0" xfId="0" applyFont="1" applyAlignment="1">
      <alignment horizontal="center" vertical="center"/>
    </xf>
    <xf numFmtId="0" fontId="10" fillId="11" borderId="1" xfId="0" applyFont="1" applyFill="1" applyBorder="1" applyAlignment="1">
      <alignment horizontal="center" vertical="center"/>
    </xf>
    <xf numFmtId="0" fontId="10" fillId="0" borderId="1" xfId="0" applyFont="1" applyFill="1" applyBorder="1" applyAlignment="1">
      <alignment horizontal="center" vertical="justify" wrapText="1"/>
    </xf>
    <xf numFmtId="0" fontId="10" fillId="0" borderId="17" xfId="0" applyFont="1" applyFill="1" applyBorder="1" applyAlignment="1">
      <alignment horizontal="center" vertical="justify" wrapText="1"/>
    </xf>
    <xf numFmtId="0" fontId="10" fillId="6" borderId="1" xfId="0" applyFont="1" applyFill="1" applyBorder="1" applyAlignment="1">
      <alignment horizontal="center" vertical="center"/>
    </xf>
    <xf numFmtId="0" fontId="14" fillId="6" borderId="1" xfId="0" applyFont="1" applyFill="1" applyBorder="1" applyAlignment="1">
      <alignment vertical="center" wrapText="1"/>
    </xf>
    <xf numFmtId="0" fontId="10" fillId="0" borderId="17" xfId="0" applyFont="1" applyFill="1" applyBorder="1" applyAlignment="1">
      <alignment vertical="center" wrapText="1"/>
    </xf>
    <xf numFmtId="0" fontId="22" fillId="0" borderId="5" xfId="0" applyFont="1" applyBorder="1" applyAlignment="1">
      <alignment horizontal="center"/>
    </xf>
    <xf numFmtId="0" fontId="22" fillId="0" borderId="18" xfId="0" applyFont="1" applyBorder="1" applyAlignment="1">
      <alignment horizontal="center"/>
    </xf>
    <xf numFmtId="0" fontId="10" fillId="0" borderId="0" xfId="0" applyFont="1" applyAlignment="1">
      <alignment horizontal="center" wrapText="1"/>
    </xf>
    <xf numFmtId="0" fontId="10" fillId="0" borderId="0" xfId="0" applyFont="1" applyAlignment="1">
      <alignment horizontal="center"/>
    </xf>
    <xf numFmtId="0" fontId="46" fillId="11" borderId="1" xfId="0" applyFont="1" applyFill="1" applyBorder="1" applyAlignment="1">
      <alignment horizontal="center" vertical="center" wrapText="1"/>
    </xf>
    <xf numFmtId="14" fontId="47" fillId="11" borderId="1" xfId="0" applyNumberFormat="1" applyFont="1" applyFill="1" applyBorder="1" applyAlignment="1">
      <alignment horizontal="center" vertical="center"/>
    </xf>
    <xf numFmtId="14" fontId="47" fillId="11" borderId="17" xfId="0" applyNumberFormat="1" applyFont="1" applyFill="1" applyBorder="1" applyAlignment="1">
      <alignment horizontal="center" vertical="center"/>
    </xf>
    <xf numFmtId="0" fontId="46" fillId="11" borderId="17" xfId="0" applyFont="1" applyFill="1" applyBorder="1" applyAlignment="1">
      <alignment horizontal="center" vertical="center" wrapText="1"/>
    </xf>
    <xf numFmtId="49" fontId="8" fillId="11" borderId="1" xfId="0" applyNumberFormat="1" applyFont="1" applyFill="1" applyBorder="1" applyAlignment="1">
      <alignment horizontal="center" vertical="center" wrapText="1"/>
    </xf>
    <xf numFmtId="0" fontId="15" fillId="11" borderId="17" xfId="0" applyFont="1" applyFill="1" applyBorder="1" applyAlignment="1">
      <alignment horizontal="center" vertical="center" wrapText="1"/>
    </xf>
    <xf numFmtId="49" fontId="9" fillId="14" borderId="1" xfId="0" applyNumberFormat="1" applyFont="1" applyFill="1" applyBorder="1" applyAlignment="1">
      <alignment horizontal="center" vertical="center" wrapText="1"/>
    </xf>
    <xf numFmtId="0" fontId="44" fillId="14" borderId="17" xfId="0" applyFont="1" applyFill="1" applyBorder="1" applyAlignment="1">
      <alignment horizontal="center"/>
    </xf>
    <xf numFmtId="0" fontId="8" fillId="14" borderId="17" xfId="0" applyFont="1" applyFill="1" applyBorder="1" applyAlignment="1">
      <alignment horizontal="center" vertical="center" wrapText="1"/>
    </xf>
    <xf numFmtId="4" fontId="8" fillId="14" borderId="17" xfId="5" applyNumberFormat="1" applyFont="1" applyFill="1" applyBorder="1" applyAlignment="1">
      <alignment horizontal="center" vertical="center" wrapText="1"/>
    </xf>
    <xf numFmtId="0" fontId="15" fillId="14" borderId="0" xfId="0" applyFont="1" applyFill="1"/>
    <xf numFmtId="14" fontId="8" fillId="14" borderId="1" xfId="0" applyNumberFormat="1" applyFont="1" applyFill="1" applyBorder="1" applyAlignment="1">
      <alignment horizontal="center" vertical="center"/>
    </xf>
    <xf numFmtId="0" fontId="8" fillId="14" borderId="7" xfId="0" applyFont="1" applyFill="1" applyBorder="1" applyAlignment="1">
      <alignment horizontal="center" vertical="center" wrapText="1"/>
    </xf>
    <xf numFmtId="0" fontId="44" fillId="14" borderId="1" xfId="0" applyFont="1" applyFill="1" applyBorder="1" applyAlignment="1">
      <alignment horizontal="center" vertical="justify"/>
    </xf>
    <xf numFmtId="0" fontId="8" fillId="14" borderId="17" xfId="0" applyFont="1" applyFill="1" applyBorder="1" applyAlignment="1">
      <alignment vertical="center" wrapText="1"/>
    </xf>
    <xf numFmtId="0" fontId="12" fillId="14" borderId="1"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44" fillId="14" borderId="1" xfId="0" applyFont="1" applyFill="1" applyBorder="1" applyAlignment="1">
      <alignment horizontal="center"/>
    </xf>
    <xf numFmtId="0" fontId="8" fillId="14" borderId="3" xfId="0" applyFont="1" applyFill="1" applyBorder="1" applyAlignment="1">
      <alignment horizontal="center" vertical="center" wrapText="1"/>
    </xf>
    <xf numFmtId="4" fontId="8" fillId="14" borderId="1" xfId="5" applyNumberFormat="1" applyFont="1" applyFill="1" applyBorder="1" applyAlignment="1">
      <alignment horizontal="center" vertical="center" wrapText="1"/>
    </xf>
    <xf numFmtId="0" fontId="44" fillId="14" borderId="0" xfId="0" applyFont="1" applyFill="1"/>
    <xf numFmtId="14" fontId="15" fillId="14" borderId="17" xfId="0" applyNumberFormat="1" applyFont="1" applyFill="1" applyBorder="1" applyAlignment="1">
      <alignment horizontal="center" vertical="center"/>
    </xf>
    <xf numFmtId="0" fontId="12" fillId="14" borderId="17" xfId="0" applyFont="1" applyFill="1" applyBorder="1" applyAlignment="1">
      <alignment horizontal="center" vertical="center" wrapText="1"/>
    </xf>
    <xf numFmtId="0" fontId="44" fillId="14" borderId="17" xfId="0" applyFont="1" applyFill="1" applyBorder="1" applyAlignment="1">
      <alignment horizontal="center" vertical="justify"/>
    </xf>
    <xf numFmtId="0" fontId="9" fillId="14" borderId="1"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justify" wrapText="1"/>
    </xf>
    <xf numFmtId="0" fontId="10" fillId="0" borderId="1" xfId="0" applyFont="1" applyFill="1" applyBorder="1" applyAlignment="1">
      <alignment horizontal="left" vertical="center" wrapText="1"/>
    </xf>
    <xf numFmtId="0" fontId="0" fillId="0" borderId="17"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48" fillId="0" borderId="1" xfId="0" applyFont="1" applyFill="1" applyBorder="1" applyAlignment="1">
      <alignment horizontal="center" vertical="center"/>
    </xf>
    <xf numFmtId="0" fontId="48" fillId="0" borderId="1" xfId="0" applyFont="1" applyFill="1" applyBorder="1" applyAlignment="1">
      <alignment horizontal="center" vertical="center" wrapText="1"/>
    </xf>
    <xf numFmtId="0" fontId="48" fillId="0" borderId="14" xfId="0" applyFont="1" applyFill="1" applyBorder="1" applyAlignment="1">
      <alignment horizontal="center" vertical="center" wrapText="1"/>
    </xf>
    <xf numFmtId="49" fontId="9" fillId="14" borderId="17" xfId="0" applyNumberFormat="1" applyFont="1" applyFill="1" applyBorder="1" applyAlignment="1">
      <alignment horizontal="center" vertical="center" wrapText="1"/>
    </xf>
    <xf numFmtId="0" fontId="49" fillId="14" borderId="17" xfId="0" applyFont="1" applyFill="1" applyBorder="1" applyAlignment="1">
      <alignment horizontal="center" vertical="center" wrapText="1"/>
    </xf>
    <xf numFmtId="0" fontId="44" fillId="14" borderId="17" xfId="0" applyFont="1" applyFill="1" applyBorder="1" applyAlignment="1">
      <alignment horizontal="center" vertical="center" wrapText="1"/>
    </xf>
    <xf numFmtId="0" fontId="49" fillId="14" borderId="1" xfId="0" applyFont="1" applyFill="1" applyBorder="1" applyAlignment="1">
      <alignment horizontal="center" vertical="center"/>
    </xf>
    <xf numFmtId="0" fontId="44" fillId="14" borderId="3" xfId="0" applyFont="1" applyFill="1" applyBorder="1" applyAlignment="1">
      <alignment horizontal="center" vertical="center" wrapText="1"/>
    </xf>
    <xf numFmtId="0" fontId="49" fillId="14" borderId="1" xfId="0" applyFont="1" applyFill="1" applyBorder="1" applyAlignment="1">
      <alignment horizontal="center" vertical="center" wrapText="1"/>
    </xf>
    <xf numFmtId="0" fontId="49" fillId="14" borderId="14" xfId="0" applyFont="1" applyFill="1" applyBorder="1" applyAlignment="1">
      <alignment horizontal="center" vertical="center" wrapText="1"/>
    </xf>
    <xf numFmtId="0" fontId="48" fillId="0" borderId="17" xfId="0" applyFont="1" applyFill="1" applyBorder="1" applyAlignment="1">
      <alignment horizontal="center" vertical="center"/>
    </xf>
    <xf numFmtId="0" fontId="44" fillId="0" borderId="17"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44" fillId="11" borderId="17" xfId="0" applyFont="1" applyFill="1" applyBorder="1" applyAlignment="1">
      <alignment horizontal="center" vertical="center"/>
    </xf>
    <xf numFmtId="0" fontId="44" fillId="11" borderId="17" xfId="0" applyFont="1" applyFill="1" applyBorder="1" applyAlignment="1">
      <alignment horizontal="center" vertical="center" wrapText="1"/>
    </xf>
    <xf numFmtId="4" fontId="8" fillId="11" borderId="17" xfId="5" applyNumberFormat="1" applyFont="1" applyFill="1" applyBorder="1" applyAlignment="1">
      <alignment horizontal="center" vertical="center" wrapText="1"/>
    </xf>
    <xf numFmtId="0" fontId="15" fillId="11" borderId="0" xfId="0" applyFont="1" applyFill="1"/>
    <xf numFmtId="0" fontId="44" fillId="11" borderId="3" xfId="0" applyFont="1" applyFill="1" applyBorder="1" applyAlignment="1">
      <alignment horizontal="center" vertical="center" wrapText="1"/>
    </xf>
    <xf numFmtId="4" fontId="8" fillId="11" borderId="1" xfId="5" applyNumberFormat="1" applyFont="1" applyFill="1" applyBorder="1" applyAlignment="1">
      <alignment horizontal="center" vertical="center" wrapText="1"/>
    </xf>
    <xf numFmtId="0" fontId="9" fillId="11" borderId="17" xfId="0" applyFont="1" applyFill="1" applyBorder="1" applyAlignment="1">
      <alignment vertical="center" wrapText="1"/>
    </xf>
    <xf numFmtId="0" fontId="50" fillId="11" borderId="1" xfId="0" applyFont="1" applyFill="1" applyBorder="1" applyAlignment="1">
      <alignment horizontal="center" vertical="center"/>
    </xf>
    <xf numFmtId="49" fontId="9" fillId="11" borderId="44" xfId="0" applyNumberFormat="1" applyFont="1" applyFill="1" applyBorder="1" applyAlignment="1">
      <alignment horizontal="left" wrapText="1"/>
    </xf>
    <xf numFmtId="0" fontId="50" fillId="11" borderId="0" xfId="0" applyFont="1" applyFill="1"/>
    <xf numFmtId="49" fontId="9" fillId="11" borderId="42" xfId="0" applyNumberFormat="1" applyFont="1" applyFill="1" applyBorder="1" applyAlignment="1">
      <alignment horizontal="left" wrapText="1"/>
    </xf>
    <xf numFmtId="49" fontId="9" fillId="11" borderId="45" xfId="0" applyNumberFormat="1" applyFont="1" applyFill="1" applyBorder="1" applyAlignment="1">
      <alignment horizontal="left" wrapText="1"/>
    </xf>
    <xf numFmtId="49" fontId="9" fillId="11" borderId="3" xfId="0" applyNumberFormat="1" applyFont="1" applyFill="1" applyBorder="1" applyAlignment="1">
      <alignment horizontal="left" wrapText="1"/>
    </xf>
    <xf numFmtId="49" fontId="9" fillId="11" borderId="46" xfId="0" applyNumberFormat="1" applyFont="1" applyFill="1" applyBorder="1" applyAlignment="1">
      <alignment horizontal="left"/>
    </xf>
    <xf numFmtId="49" fontId="9" fillId="11" borderId="47" xfId="0" applyNumberFormat="1" applyFont="1" applyFill="1" applyBorder="1" applyAlignment="1">
      <alignment horizontal="left" wrapText="1"/>
    </xf>
    <xf numFmtId="49" fontId="9" fillId="11" borderId="48" xfId="0" applyNumberFormat="1" applyFont="1" applyFill="1" applyBorder="1" applyAlignment="1">
      <alignment horizontal="left"/>
    </xf>
    <xf numFmtId="49" fontId="9" fillId="11" borderId="44" xfId="0" applyNumberFormat="1" applyFont="1" applyFill="1" applyBorder="1" applyAlignment="1">
      <alignment horizontal="left"/>
    </xf>
    <xf numFmtId="49" fontId="9" fillId="11" borderId="42" xfId="0" applyNumberFormat="1" applyFont="1" applyFill="1" applyBorder="1" applyAlignment="1">
      <alignment horizontal="left"/>
    </xf>
    <xf numFmtId="0" fontId="50" fillId="11" borderId="1" xfId="0" applyFont="1" applyFill="1" applyBorder="1" applyAlignment="1">
      <alignment horizontal="center"/>
    </xf>
    <xf numFmtId="0" fontId="50" fillId="11" borderId="17" xfId="0" applyFont="1" applyFill="1" applyBorder="1" applyAlignment="1">
      <alignment horizontal="center" vertical="center" wrapText="1"/>
    </xf>
    <xf numFmtId="0" fontId="50" fillId="11" borderId="17" xfId="0" applyFont="1" applyFill="1" applyBorder="1" applyAlignment="1">
      <alignment horizontal="center"/>
    </xf>
    <xf numFmtId="49" fontId="9" fillId="11" borderId="45" xfId="0" applyNumberFormat="1" applyFont="1" applyFill="1" applyBorder="1" applyAlignment="1">
      <alignment horizontal="left"/>
    </xf>
    <xf numFmtId="166" fontId="38" fillId="0" borderId="43" xfId="5" applyFont="1" applyFill="1" applyBorder="1" applyAlignment="1">
      <alignment vertical="top" wrapText="1"/>
    </xf>
    <xf numFmtId="166" fontId="38" fillId="0" borderId="1" xfId="5" applyFont="1" applyFill="1" applyBorder="1" applyAlignment="1">
      <alignment vertical="top" wrapText="1"/>
    </xf>
    <xf numFmtId="167" fontId="38" fillId="0" borderId="1" xfId="6" applyFont="1" applyFill="1" applyBorder="1" applyAlignment="1">
      <alignment vertical="top" wrapText="1"/>
    </xf>
    <xf numFmtId="166" fontId="38" fillId="0" borderId="1" xfId="5" applyFont="1" applyFill="1" applyBorder="1" applyAlignment="1">
      <alignment horizontal="left" vertical="center" wrapText="1"/>
    </xf>
    <xf numFmtId="166" fontId="38" fillId="0" borderId="43" xfId="5" applyFont="1" applyFill="1" applyBorder="1" applyAlignment="1">
      <alignment horizontal="left" vertical="center" wrapText="1"/>
    </xf>
    <xf numFmtId="0" fontId="38" fillId="0" borderId="1" xfId="0" applyFont="1" applyFill="1" applyBorder="1" applyAlignment="1">
      <alignment horizontal="left" vertical="top"/>
    </xf>
    <xf numFmtId="0" fontId="38" fillId="0" borderId="1" xfId="0" applyFont="1" applyFill="1" applyBorder="1" applyAlignment="1">
      <alignment horizontal="left" vertical="top" wrapText="1"/>
    </xf>
    <xf numFmtId="0" fontId="38" fillId="0" borderId="0" xfId="0" applyFont="1" applyFill="1" applyBorder="1" applyAlignment="1">
      <alignment horizontal="left" vertical="top"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7" fillId="4"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7" borderId="5" xfId="0" applyFont="1" applyFill="1" applyBorder="1" applyAlignment="1">
      <alignment horizontal="center" vertical="center"/>
    </xf>
    <xf numFmtId="0" fontId="8" fillId="7" borderId="6" xfId="0" applyFont="1" applyFill="1" applyBorder="1" applyAlignment="1">
      <alignment horizontal="center" vertical="center"/>
    </xf>
    <xf numFmtId="0" fontId="8" fillId="7" borderId="7" xfId="0" applyFont="1" applyFill="1" applyBorder="1" applyAlignment="1">
      <alignment horizontal="center" vertical="center"/>
    </xf>
    <xf numFmtId="0" fontId="8" fillId="7" borderId="18" xfId="0" applyFont="1" applyFill="1" applyBorder="1" applyAlignment="1">
      <alignment horizontal="center" vertical="center"/>
    </xf>
    <xf numFmtId="0" fontId="8" fillId="7" borderId="19" xfId="0" applyFont="1" applyFill="1" applyBorder="1" applyAlignment="1">
      <alignment horizontal="center" vertical="center"/>
    </xf>
    <xf numFmtId="0" fontId="8" fillId="7" borderId="15" xfId="0" applyFont="1" applyFill="1" applyBorder="1" applyAlignment="1">
      <alignment horizontal="center" vertical="center"/>
    </xf>
    <xf numFmtId="0" fontId="23" fillId="0" borderId="4" xfId="0" applyFont="1" applyBorder="1" applyAlignment="1">
      <alignment horizontal="center"/>
    </xf>
    <xf numFmtId="0" fontId="23" fillId="0" borderId="2" xfId="0" applyFont="1" applyBorder="1" applyAlignment="1">
      <alignment horizontal="center"/>
    </xf>
    <xf numFmtId="0" fontId="23" fillId="0" borderId="3" xfId="0" applyFont="1" applyBorder="1" applyAlignment="1">
      <alignment horizontal="center"/>
    </xf>
    <xf numFmtId="0" fontId="21" fillId="0" borderId="4" xfId="0" applyFont="1" applyBorder="1" applyAlignment="1">
      <alignment horizontal="center"/>
    </xf>
    <xf numFmtId="0" fontId="21" fillId="0" borderId="3" xfId="0" applyFont="1" applyBorder="1" applyAlignment="1">
      <alignment horizontal="center"/>
    </xf>
    <xf numFmtId="0" fontId="21" fillId="0" borderId="4" xfId="0" applyFont="1" applyBorder="1" applyAlignment="1">
      <alignment horizontal="center" wrapText="1"/>
    </xf>
    <xf numFmtId="0" fontId="21" fillId="0" borderId="3" xfId="0" applyFont="1" applyBorder="1" applyAlignment="1">
      <alignment horizontal="center" wrapText="1"/>
    </xf>
    <xf numFmtId="0" fontId="2" fillId="3"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0" fillId="0" borderId="1" xfId="0" applyBorder="1" applyAlignment="1">
      <alignment horizontal="center" vertical="center"/>
    </xf>
    <xf numFmtId="0" fontId="8"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5" fillId="0" borderId="1" xfId="0" applyFont="1" applyFill="1" applyBorder="1" applyAlignment="1">
      <alignment horizontal="right" vertical="center"/>
    </xf>
    <xf numFmtId="0" fontId="17" fillId="0" borderId="1" xfId="0" applyFont="1" applyFill="1" applyBorder="1" applyAlignment="1">
      <alignment horizontal="right" vertical="center"/>
    </xf>
    <xf numFmtId="0" fontId="18" fillId="0" borderId="1" xfId="0" applyFont="1" applyFill="1" applyBorder="1" applyAlignment="1">
      <alignment horizontal="right" vertical="center"/>
    </xf>
    <xf numFmtId="0" fontId="2" fillId="0" borderId="0" xfId="0" applyFont="1" applyAlignment="1">
      <alignment horizontal="center" wrapText="1"/>
    </xf>
    <xf numFmtId="0" fontId="3" fillId="0" borderId="0" xfId="0" applyFont="1" applyAlignment="1">
      <alignment horizontal="center" wrapText="1"/>
    </xf>
    <xf numFmtId="0" fontId="4" fillId="0" borderId="0"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18"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4" xfId="0" applyFont="1" applyBorder="1" applyAlignment="1">
      <alignment horizontal="center" vertical="center" wrapText="1"/>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11" fillId="2" borderId="1"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0" fillId="0" borderId="17" xfId="0" applyBorder="1" applyAlignment="1">
      <alignment horizontal="center" vertical="center"/>
    </xf>
    <xf numFmtId="0" fontId="0" fillId="0" borderId="14" xfId="0" applyBorder="1" applyAlignment="1">
      <alignment horizontal="center" vertical="center"/>
    </xf>
    <xf numFmtId="0" fontId="8" fillId="0" borderId="3" xfId="0" applyFont="1" applyBorder="1" applyAlignment="1">
      <alignment horizontal="center" vertical="center" wrapText="1"/>
    </xf>
    <xf numFmtId="0" fontId="7" fillId="4" borderId="4" xfId="0" applyFont="1" applyFill="1" applyBorder="1" applyAlignment="1">
      <alignment horizontal="center" vertical="center"/>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21" fillId="0" borderId="0" xfId="0" applyFont="1" applyAlignment="1">
      <alignment horizontal="center" wrapText="1"/>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7" fillId="8" borderId="4" xfId="0" applyFont="1" applyFill="1" applyBorder="1" applyAlignment="1">
      <alignment horizontal="center" vertical="center"/>
    </xf>
    <xf numFmtId="0" fontId="8" fillId="8" borderId="10"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7" xfId="0" applyFont="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9" borderId="11" xfId="0" applyFont="1" applyFill="1" applyBorder="1" applyAlignment="1">
      <alignment horizontal="center" vertical="center" wrapText="1"/>
    </xf>
    <xf numFmtId="0" fontId="2" fillId="9" borderId="12"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21" fillId="0" borderId="4" xfId="0" applyFont="1" applyFill="1" applyBorder="1" applyAlignment="1">
      <alignment horizontal="center"/>
    </xf>
    <xf numFmtId="0" fontId="21" fillId="0" borderId="3" xfId="0" applyFont="1" applyFill="1" applyBorder="1" applyAlignment="1">
      <alignment horizontal="center"/>
    </xf>
    <xf numFmtId="0" fontId="17" fillId="0" borderId="17" xfId="0" applyFont="1" applyBorder="1" applyAlignment="1">
      <alignment horizontal="center" vertical="center" wrapText="1"/>
    </xf>
    <xf numFmtId="0" fontId="17"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5" xfId="0" applyFont="1" applyFill="1" applyBorder="1" applyAlignment="1">
      <alignment horizontal="center" vertical="center"/>
    </xf>
    <xf numFmtId="0" fontId="23" fillId="0" borderId="4" xfId="0" applyFont="1" applyFill="1" applyBorder="1" applyAlignment="1">
      <alignment horizontal="center"/>
    </xf>
    <xf numFmtId="0" fontId="23" fillId="0" borderId="2" xfId="0" applyFont="1" applyFill="1" applyBorder="1" applyAlignment="1">
      <alignment horizontal="center"/>
    </xf>
    <xf numFmtId="0" fontId="23" fillId="0" borderId="3" xfId="0" applyFont="1" applyFill="1" applyBorder="1" applyAlignment="1">
      <alignment horizontal="center"/>
    </xf>
    <xf numFmtId="0" fontId="21" fillId="0" borderId="4" xfId="0" applyFont="1" applyFill="1" applyBorder="1" applyAlignment="1">
      <alignment horizontal="center" wrapText="1"/>
    </xf>
    <xf numFmtId="0" fontId="21" fillId="0" borderId="3" xfId="0" applyFont="1" applyFill="1" applyBorder="1" applyAlignment="1">
      <alignment horizontal="center" wrapText="1"/>
    </xf>
    <xf numFmtId="0" fontId="9" fillId="0" borderId="50"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17" xfId="0" applyFill="1" applyBorder="1" applyAlignment="1">
      <alignment horizontal="center"/>
    </xf>
    <xf numFmtId="0" fontId="0" fillId="0" borderId="14" xfId="0" applyFill="1" applyBorder="1" applyAlignment="1">
      <alignment horizontal="center"/>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8" fillId="0" borderId="4" xfId="0" applyFont="1" applyFill="1" applyBorder="1" applyAlignment="1">
      <alignment horizontal="right" vertical="center"/>
    </xf>
    <xf numFmtId="0" fontId="8" fillId="0" borderId="2" xfId="0" applyFont="1" applyFill="1" applyBorder="1" applyAlignment="1">
      <alignment horizontal="right" vertical="center"/>
    </xf>
    <xf numFmtId="0" fontId="8" fillId="0" borderId="3" xfId="0" applyFont="1" applyFill="1" applyBorder="1" applyAlignment="1">
      <alignment horizontal="right" vertical="center"/>
    </xf>
    <xf numFmtId="0" fontId="17" fillId="0" borderId="3" xfId="0" applyFont="1" applyBorder="1" applyAlignment="1">
      <alignment horizontal="center" vertical="center" wrapText="1"/>
    </xf>
    <xf numFmtId="0" fontId="8" fillId="4" borderId="5"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7" fillId="4" borderId="33" xfId="0" applyFont="1" applyFill="1" applyBorder="1" applyAlignment="1">
      <alignment horizontal="center" vertical="center"/>
    </xf>
    <xf numFmtId="0" fontId="7" fillId="4" borderId="34" xfId="0" applyFont="1" applyFill="1" applyBorder="1" applyAlignment="1">
      <alignment horizontal="center" vertical="center"/>
    </xf>
    <xf numFmtId="0" fontId="2" fillId="5" borderId="36"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49"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36" fillId="0" borderId="4" xfId="0" applyFont="1" applyBorder="1" applyAlignment="1">
      <alignment horizontal="center"/>
    </xf>
    <xf numFmtId="0" fontId="36" fillId="0" borderId="2" xfId="0" applyFont="1" applyBorder="1" applyAlignment="1">
      <alignment horizontal="center"/>
    </xf>
    <xf numFmtId="0" fontId="36" fillId="0" borderId="3" xfId="0" applyFont="1" applyBorder="1" applyAlignment="1">
      <alignment horizontal="center"/>
    </xf>
    <xf numFmtId="0" fontId="17" fillId="0" borderId="9" xfId="0" applyFont="1" applyBorder="1" applyAlignment="1">
      <alignment horizontal="center" vertical="center" wrapText="1"/>
    </xf>
    <xf numFmtId="0" fontId="17" fillId="0" borderId="40" xfId="0" applyFont="1" applyFill="1" applyBorder="1" applyAlignment="1">
      <alignment horizontal="right" vertical="center"/>
    </xf>
    <xf numFmtId="0" fontId="18" fillId="0" borderId="40" xfId="0" applyFont="1" applyFill="1" applyBorder="1" applyAlignment="1">
      <alignment horizontal="right" vertical="center"/>
    </xf>
    <xf numFmtId="0" fontId="22" fillId="0" borderId="0" xfId="0" applyFont="1" applyAlignment="1">
      <alignment horizontal="center" wrapText="1"/>
    </xf>
    <xf numFmtId="0" fontId="30" fillId="3" borderId="1" xfId="0" applyFont="1" applyFill="1" applyBorder="1" applyAlignment="1">
      <alignment horizontal="center" vertical="center" wrapText="1"/>
    </xf>
    <xf numFmtId="0" fontId="27" fillId="4" borderId="2" xfId="0" applyFont="1" applyFill="1" applyBorder="1" applyAlignment="1">
      <alignment horizontal="center" vertical="center"/>
    </xf>
    <xf numFmtId="0" fontId="27" fillId="4" borderId="3" xfId="0" applyFont="1" applyFill="1" applyBorder="1" applyAlignment="1">
      <alignment horizontal="center" vertical="center"/>
    </xf>
    <xf numFmtId="0" fontId="27" fillId="4" borderId="4" xfId="0" applyFont="1" applyFill="1" applyBorder="1" applyAlignment="1">
      <alignment horizontal="center" vertical="center"/>
    </xf>
    <xf numFmtId="0" fontId="30" fillId="5" borderId="5"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0" fillId="5" borderId="11" xfId="0" applyFont="1" applyFill="1" applyBorder="1" applyAlignment="1">
      <alignment horizontal="center" vertical="center" wrapText="1"/>
    </xf>
    <xf numFmtId="0" fontId="30" fillId="5" borderId="12" xfId="0" applyFont="1" applyFill="1" applyBorder="1" applyAlignment="1">
      <alignment horizontal="center" vertical="center" wrapText="1"/>
    </xf>
    <xf numFmtId="0" fontId="30" fillId="5"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31" fillId="0" borderId="1"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10" fillId="0" borderId="3"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0" fillId="7" borderId="5" xfId="0" applyFont="1" applyFill="1" applyBorder="1" applyAlignment="1">
      <alignment horizontal="center" vertical="center"/>
    </xf>
    <xf numFmtId="0" fontId="10" fillId="7" borderId="6" xfId="0" applyFont="1" applyFill="1" applyBorder="1" applyAlignment="1">
      <alignment horizontal="center" vertical="center"/>
    </xf>
    <xf numFmtId="0" fontId="10" fillId="7" borderId="7" xfId="0" applyFont="1" applyFill="1" applyBorder="1" applyAlignment="1">
      <alignment horizontal="center" vertical="center"/>
    </xf>
    <xf numFmtId="0" fontId="10" fillId="7" borderId="18" xfId="0" applyFont="1" applyFill="1" applyBorder="1" applyAlignment="1">
      <alignment horizontal="center" vertical="center"/>
    </xf>
    <xf numFmtId="0" fontId="10" fillId="7" borderId="19" xfId="0" applyFont="1" applyFill="1" applyBorder="1" applyAlignment="1">
      <alignment horizontal="center" vertical="center"/>
    </xf>
    <xf numFmtId="0" fontId="10" fillId="7" borderId="15" xfId="0" applyFont="1" applyFill="1" applyBorder="1" applyAlignment="1">
      <alignment horizontal="center" vertical="center"/>
    </xf>
    <xf numFmtId="0" fontId="22" fillId="0" borderId="4" xfId="0" applyFont="1" applyBorder="1" applyAlignment="1">
      <alignment horizontal="center"/>
    </xf>
    <xf numFmtId="0" fontId="22" fillId="0" borderId="3" xfId="0" applyFont="1" applyBorder="1" applyAlignment="1">
      <alignment horizontal="center"/>
    </xf>
    <xf numFmtId="0" fontId="22" fillId="0" borderId="4" xfId="0" applyFont="1" applyFill="1" applyBorder="1" applyAlignment="1">
      <alignment horizontal="center" wrapText="1"/>
    </xf>
    <xf numFmtId="0" fontId="22" fillId="0" borderId="3" xfId="0" applyFont="1" applyFill="1" applyBorder="1" applyAlignment="1">
      <alignment horizontal="center" wrapText="1"/>
    </xf>
    <xf numFmtId="0" fontId="22" fillId="0" borderId="4" xfId="0" applyFont="1" applyFill="1" applyBorder="1" applyAlignment="1">
      <alignment horizontal="center"/>
    </xf>
    <xf numFmtId="0" fontId="22" fillId="0" borderId="3" xfId="0" applyFont="1" applyFill="1" applyBorder="1" applyAlignment="1">
      <alignment horizontal="center"/>
    </xf>
    <xf numFmtId="0" fontId="35" fillId="0" borderId="3" xfId="0" applyFont="1" applyBorder="1" applyAlignment="1">
      <alignment horizontal="center" vertical="center" wrapText="1"/>
    </xf>
    <xf numFmtId="0" fontId="11" fillId="0" borderId="1" xfId="0" applyFont="1" applyFill="1" applyBorder="1" applyAlignment="1">
      <alignment horizontal="right" vertical="center"/>
    </xf>
    <xf numFmtId="0" fontId="35" fillId="0" borderId="1" xfId="0" applyFont="1" applyFill="1" applyBorder="1" applyAlignment="1">
      <alignment horizontal="right" vertical="center"/>
    </xf>
    <xf numFmtId="0" fontId="11" fillId="13" borderId="1" xfId="0" applyFont="1" applyFill="1" applyBorder="1" applyAlignment="1">
      <alignment horizontal="center" vertical="center" wrapText="1"/>
    </xf>
    <xf numFmtId="0" fontId="17" fillId="0" borderId="17" xfId="0" applyFont="1" applyBorder="1" applyAlignment="1">
      <alignment horizontal="left" vertical="center" wrapText="1"/>
    </xf>
    <xf numFmtId="0" fontId="17" fillId="0" borderId="14" xfId="0" applyFont="1" applyBorder="1" applyAlignment="1">
      <alignment horizontal="left" vertical="center" wrapText="1"/>
    </xf>
    <xf numFmtId="0" fontId="22" fillId="0" borderId="6" xfId="0" applyFont="1" applyBorder="1" applyAlignment="1">
      <alignment horizontal="center"/>
    </xf>
    <xf numFmtId="0" fontId="22" fillId="0" borderId="7" xfId="0" applyFont="1" applyBorder="1" applyAlignment="1">
      <alignment horizontal="center"/>
    </xf>
    <xf numFmtId="0" fontId="22" fillId="0" borderId="19" xfId="0" applyFont="1" applyBorder="1" applyAlignment="1">
      <alignment horizontal="center"/>
    </xf>
    <xf numFmtId="0" fontId="22" fillId="0" borderId="15" xfId="0" applyFont="1" applyBorder="1" applyAlignment="1">
      <alignment horizontal="center"/>
    </xf>
    <xf numFmtId="0" fontId="21" fillId="7" borderId="4" xfId="0" applyFont="1" applyFill="1" applyBorder="1" applyAlignment="1">
      <alignment horizontal="center"/>
    </xf>
    <xf numFmtId="0" fontId="21" fillId="7" borderId="3" xfId="0" applyFont="1" applyFill="1" applyBorder="1" applyAlignment="1">
      <alignment horizontal="center"/>
    </xf>
    <xf numFmtId="0" fontId="35" fillId="0" borderId="1" xfId="0" applyFont="1" applyBorder="1" applyAlignment="1">
      <alignment horizontal="center" vertical="center" wrapText="1"/>
    </xf>
    <xf numFmtId="0" fontId="41" fillId="7" borderId="1" xfId="0" applyFont="1" applyFill="1" applyBorder="1" applyAlignment="1">
      <alignment horizontal="right" vertical="center"/>
    </xf>
    <xf numFmtId="0" fontId="32" fillId="7" borderId="1" xfId="0" applyFont="1" applyFill="1" applyBorder="1" applyAlignment="1">
      <alignment horizontal="right" vertical="center"/>
    </xf>
    <xf numFmtId="0" fontId="10" fillId="7"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cellXfs>
  <cellStyles count="7">
    <cellStyle name="Hipervínculo" xfId="3" builtinId="8"/>
    <cellStyle name="Millares" xfId="1" builtinId="3"/>
    <cellStyle name="Millares 2" xfId="5"/>
    <cellStyle name="Moneda" xfId="2" builtinId="4"/>
    <cellStyle name="Moneda 2" xfId="6"/>
    <cellStyle name="Normal" xfId="0" builtinId="0"/>
    <cellStyle name="Normal 2"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2073088</xdr:colOff>
      <xdr:row>0</xdr:row>
      <xdr:rowOff>190500</xdr:rowOff>
    </xdr:from>
    <xdr:to>
      <xdr:col>3</xdr:col>
      <xdr:colOff>531894</xdr:colOff>
      <xdr:row>3</xdr:row>
      <xdr:rowOff>113740</xdr:rowOff>
    </xdr:to>
    <xdr:pic>
      <xdr:nvPicPr>
        <xdr:cNvPr id="2" name="Picture 0" descr="word-header-BN.jpg"/>
        <xdr:cNvPicPr>
          <a:picLocks noChangeAspect="1" noChangeArrowheads="1"/>
        </xdr:cNvPicPr>
      </xdr:nvPicPr>
      <xdr:blipFill>
        <a:blip xmlns:r="http://schemas.openxmlformats.org/officeDocument/2006/relationships" r:embed="rId1" cstate="print"/>
        <a:srcRect/>
        <a:stretch>
          <a:fillRect/>
        </a:stretch>
      </xdr:blipFill>
      <xdr:spPr bwMode="auto">
        <a:xfrm>
          <a:off x="2835088" y="190500"/>
          <a:ext cx="1697306" cy="629211"/>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1781175</xdr:colOff>
      <xdr:row>1</xdr:row>
      <xdr:rowOff>28575</xdr:rowOff>
    </xdr:from>
    <xdr:to>
      <xdr:col>4</xdr:col>
      <xdr:colOff>459056</xdr:colOff>
      <xdr:row>3</xdr:row>
      <xdr:rowOff>104776</xdr:rowOff>
    </xdr:to>
    <xdr:pic>
      <xdr:nvPicPr>
        <xdr:cNvPr id="2" name="Picture 0" descr="word-header-BN.jpg"/>
        <xdr:cNvPicPr>
          <a:picLocks noChangeAspect="1" noChangeArrowheads="1"/>
        </xdr:cNvPicPr>
      </xdr:nvPicPr>
      <xdr:blipFill>
        <a:blip xmlns:r="http://schemas.openxmlformats.org/officeDocument/2006/relationships" r:embed="rId1" cstate="print"/>
        <a:srcRect/>
        <a:stretch>
          <a:fillRect/>
        </a:stretch>
      </xdr:blipFill>
      <xdr:spPr bwMode="auto">
        <a:xfrm>
          <a:off x="2390775" y="257175"/>
          <a:ext cx="1697306" cy="561976"/>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85725</xdr:colOff>
      <xdr:row>0</xdr:row>
      <xdr:rowOff>295275</xdr:rowOff>
    </xdr:from>
    <xdr:to>
      <xdr:col>3</xdr:col>
      <xdr:colOff>735281</xdr:colOff>
      <xdr:row>3</xdr:row>
      <xdr:rowOff>38101</xdr:rowOff>
    </xdr:to>
    <xdr:pic>
      <xdr:nvPicPr>
        <xdr:cNvPr id="2" name="Picture 0" descr="word-header-BN.jpg"/>
        <xdr:cNvPicPr>
          <a:picLocks noChangeAspect="1" noChangeArrowheads="1"/>
        </xdr:cNvPicPr>
      </xdr:nvPicPr>
      <xdr:blipFill>
        <a:blip xmlns:r="http://schemas.openxmlformats.org/officeDocument/2006/relationships" r:embed="rId1" cstate="print"/>
        <a:srcRect/>
        <a:stretch>
          <a:fillRect/>
        </a:stretch>
      </xdr:blipFill>
      <xdr:spPr bwMode="auto">
        <a:xfrm>
          <a:off x="4324350" y="295275"/>
          <a:ext cx="1697306" cy="561976"/>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657225</xdr:colOff>
      <xdr:row>0</xdr:row>
      <xdr:rowOff>314325</xdr:rowOff>
    </xdr:from>
    <xdr:to>
      <xdr:col>4</xdr:col>
      <xdr:colOff>459056</xdr:colOff>
      <xdr:row>3</xdr:row>
      <xdr:rowOff>57151</xdr:rowOff>
    </xdr:to>
    <xdr:pic>
      <xdr:nvPicPr>
        <xdr:cNvPr id="2" name="Picture 0" descr="word-header-BN.jpg"/>
        <xdr:cNvPicPr>
          <a:picLocks noChangeAspect="1" noChangeArrowheads="1"/>
        </xdr:cNvPicPr>
      </xdr:nvPicPr>
      <xdr:blipFill>
        <a:blip xmlns:r="http://schemas.openxmlformats.org/officeDocument/2006/relationships" r:embed="rId1" cstate="print"/>
        <a:srcRect/>
        <a:stretch>
          <a:fillRect/>
        </a:stretch>
      </xdr:blipFill>
      <xdr:spPr bwMode="auto">
        <a:xfrm>
          <a:off x="4181475" y="314325"/>
          <a:ext cx="1697306" cy="561976"/>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571500</xdr:colOff>
      <xdr:row>0</xdr:row>
      <xdr:rowOff>371475</xdr:rowOff>
    </xdr:from>
    <xdr:to>
      <xdr:col>4</xdr:col>
      <xdr:colOff>373331</xdr:colOff>
      <xdr:row>3</xdr:row>
      <xdr:rowOff>114301</xdr:rowOff>
    </xdr:to>
    <xdr:pic>
      <xdr:nvPicPr>
        <xdr:cNvPr id="2" name="Picture 0" descr="word-header-BN.jpg"/>
        <xdr:cNvPicPr>
          <a:picLocks noChangeAspect="1" noChangeArrowheads="1"/>
        </xdr:cNvPicPr>
      </xdr:nvPicPr>
      <xdr:blipFill>
        <a:blip xmlns:r="http://schemas.openxmlformats.org/officeDocument/2006/relationships" r:embed="rId1" cstate="print"/>
        <a:srcRect/>
        <a:stretch>
          <a:fillRect/>
        </a:stretch>
      </xdr:blipFill>
      <xdr:spPr bwMode="auto">
        <a:xfrm>
          <a:off x="3600450" y="371475"/>
          <a:ext cx="1697306" cy="561976"/>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714375</xdr:colOff>
      <xdr:row>1</xdr:row>
      <xdr:rowOff>0</xdr:rowOff>
    </xdr:from>
    <xdr:to>
      <xdr:col>5</xdr:col>
      <xdr:colOff>611456</xdr:colOff>
      <xdr:row>3</xdr:row>
      <xdr:rowOff>161926</xdr:rowOff>
    </xdr:to>
    <xdr:pic>
      <xdr:nvPicPr>
        <xdr:cNvPr id="2" name="Picture 0" descr="word-header-BN.jpg"/>
        <xdr:cNvPicPr>
          <a:picLocks noChangeAspect="1" noChangeArrowheads="1"/>
        </xdr:cNvPicPr>
      </xdr:nvPicPr>
      <xdr:blipFill>
        <a:blip xmlns:r="http://schemas.openxmlformats.org/officeDocument/2006/relationships" r:embed="rId1" cstate="print"/>
        <a:srcRect/>
        <a:stretch>
          <a:fillRect/>
        </a:stretch>
      </xdr:blipFill>
      <xdr:spPr bwMode="auto">
        <a:xfrm>
          <a:off x="3733800" y="419100"/>
          <a:ext cx="1697306" cy="56197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1647825</xdr:colOff>
      <xdr:row>1</xdr:row>
      <xdr:rowOff>38100</xdr:rowOff>
    </xdr:from>
    <xdr:to>
      <xdr:col>4</xdr:col>
      <xdr:colOff>68531</xdr:colOff>
      <xdr:row>3</xdr:row>
      <xdr:rowOff>181536</xdr:rowOff>
    </xdr:to>
    <xdr:pic>
      <xdr:nvPicPr>
        <xdr:cNvPr id="2" name="Picture 0" descr="word-header-BN.jpg"/>
        <xdr:cNvPicPr>
          <a:picLocks noChangeAspect="1" noChangeArrowheads="1"/>
        </xdr:cNvPicPr>
      </xdr:nvPicPr>
      <xdr:blipFill>
        <a:blip xmlns:r="http://schemas.openxmlformats.org/officeDocument/2006/relationships" r:embed="rId1" cstate="print"/>
        <a:srcRect/>
        <a:stretch>
          <a:fillRect/>
        </a:stretch>
      </xdr:blipFill>
      <xdr:spPr bwMode="auto">
        <a:xfrm>
          <a:off x="2257425" y="266700"/>
          <a:ext cx="1697306" cy="62921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485775</xdr:colOff>
      <xdr:row>0</xdr:row>
      <xdr:rowOff>133350</xdr:rowOff>
    </xdr:from>
    <xdr:to>
      <xdr:col>4</xdr:col>
      <xdr:colOff>497156</xdr:colOff>
      <xdr:row>3</xdr:row>
      <xdr:rowOff>162486</xdr:rowOff>
    </xdr:to>
    <xdr:pic>
      <xdr:nvPicPr>
        <xdr:cNvPr id="2" name="Picture 0" descr="word-header-BN.jpg"/>
        <xdr:cNvPicPr>
          <a:picLocks noChangeAspect="1" noChangeArrowheads="1"/>
        </xdr:cNvPicPr>
      </xdr:nvPicPr>
      <xdr:blipFill>
        <a:blip xmlns:r="http://schemas.openxmlformats.org/officeDocument/2006/relationships" r:embed="rId1" cstate="print"/>
        <a:srcRect/>
        <a:stretch>
          <a:fillRect/>
        </a:stretch>
      </xdr:blipFill>
      <xdr:spPr bwMode="auto">
        <a:xfrm>
          <a:off x="3324225" y="133350"/>
          <a:ext cx="1697306" cy="62921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142875</xdr:colOff>
      <xdr:row>0</xdr:row>
      <xdr:rowOff>123825</xdr:rowOff>
    </xdr:from>
    <xdr:to>
      <xdr:col>4</xdr:col>
      <xdr:colOff>316181</xdr:colOff>
      <xdr:row>3</xdr:row>
      <xdr:rowOff>85726</xdr:rowOff>
    </xdr:to>
    <xdr:pic>
      <xdr:nvPicPr>
        <xdr:cNvPr id="2" name="Picture 0" descr="word-header-BN.jpg"/>
        <xdr:cNvPicPr>
          <a:picLocks noChangeAspect="1" noChangeArrowheads="1"/>
        </xdr:cNvPicPr>
      </xdr:nvPicPr>
      <xdr:blipFill>
        <a:blip xmlns:r="http://schemas.openxmlformats.org/officeDocument/2006/relationships" r:embed="rId1" cstate="print"/>
        <a:srcRect/>
        <a:stretch>
          <a:fillRect/>
        </a:stretch>
      </xdr:blipFill>
      <xdr:spPr bwMode="auto">
        <a:xfrm>
          <a:off x="3000375" y="123825"/>
          <a:ext cx="1697306" cy="561976"/>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2752725</xdr:colOff>
      <xdr:row>0</xdr:row>
      <xdr:rowOff>161925</xdr:rowOff>
    </xdr:from>
    <xdr:to>
      <xdr:col>2</xdr:col>
      <xdr:colOff>1097231</xdr:colOff>
      <xdr:row>3</xdr:row>
      <xdr:rowOff>123826</xdr:rowOff>
    </xdr:to>
    <xdr:pic>
      <xdr:nvPicPr>
        <xdr:cNvPr id="2" name="Picture 0" descr="word-header-BN.jpg"/>
        <xdr:cNvPicPr>
          <a:picLocks noChangeAspect="1" noChangeArrowheads="1"/>
        </xdr:cNvPicPr>
      </xdr:nvPicPr>
      <xdr:blipFill>
        <a:blip xmlns:r="http://schemas.openxmlformats.org/officeDocument/2006/relationships" r:embed="rId1" cstate="print"/>
        <a:srcRect/>
        <a:stretch>
          <a:fillRect/>
        </a:stretch>
      </xdr:blipFill>
      <xdr:spPr bwMode="auto">
        <a:xfrm>
          <a:off x="3514725" y="161925"/>
          <a:ext cx="1697306" cy="561976"/>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200025</xdr:colOff>
      <xdr:row>1</xdr:row>
      <xdr:rowOff>47625</xdr:rowOff>
    </xdr:from>
    <xdr:to>
      <xdr:col>2</xdr:col>
      <xdr:colOff>1897331</xdr:colOff>
      <xdr:row>4</xdr:row>
      <xdr:rowOff>9526</xdr:rowOff>
    </xdr:to>
    <xdr:pic>
      <xdr:nvPicPr>
        <xdr:cNvPr id="2" name="Picture 0" descr="word-header-BN.jpg"/>
        <xdr:cNvPicPr>
          <a:picLocks noChangeAspect="1" noChangeArrowheads="1"/>
        </xdr:cNvPicPr>
      </xdr:nvPicPr>
      <xdr:blipFill>
        <a:blip xmlns:r="http://schemas.openxmlformats.org/officeDocument/2006/relationships" r:embed="rId1" cstate="print"/>
        <a:srcRect/>
        <a:stretch>
          <a:fillRect/>
        </a:stretch>
      </xdr:blipFill>
      <xdr:spPr bwMode="auto">
        <a:xfrm>
          <a:off x="4552950" y="247650"/>
          <a:ext cx="1697306" cy="561976"/>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619125</xdr:colOff>
      <xdr:row>1</xdr:row>
      <xdr:rowOff>28575</xdr:rowOff>
    </xdr:from>
    <xdr:to>
      <xdr:col>6</xdr:col>
      <xdr:colOff>30431</xdr:colOff>
      <xdr:row>3</xdr:row>
      <xdr:rowOff>190501</xdr:rowOff>
    </xdr:to>
    <xdr:pic>
      <xdr:nvPicPr>
        <xdr:cNvPr id="2" name="Picture 0" descr="word-header-BN.jpg"/>
        <xdr:cNvPicPr>
          <a:picLocks noChangeAspect="1" noChangeArrowheads="1"/>
        </xdr:cNvPicPr>
      </xdr:nvPicPr>
      <xdr:blipFill>
        <a:blip xmlns:r="http://schemas.openxmlformats.org/officeDocument/2006/relationships" r:embed="rId1" cstate="print"/>
        <a:srcRect/>
        <a:stretch>
          <a:fillRect/>
        </a:stretch>
      </xdr:blipFill>
      <xdr:spPr bwMode="auto">
        <a:xfrm>
          <a:off x="3552825" y="228600"/>
          <a:ext cx="1697306" cy="561976"/>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342900</xdr:colOff>
      <xdr:row>0</xdr:row>
      <xdr:rowOff>104775</xdr:rowOff>
    </xdr:from>
    <xdr:to>
      <xdr:col>5</xdr:col>
      <xdr:colOff>316181</xdr:colOff>
      <xdr:row>3</xdr:row>
      <xdr:rowOff>66676</xdr:rowOff>
    </xdr:to>
    <xdr:pic>
      <xdr:nvPicPr>
        <xdr:cNvPr id="3" name="Picture 0" descr="word-header-BN.jpg"/>
        <xdr:cNvPicPr>
          <a:picLocks noChangeAspect="1" noChangeArrowheads="1"/>
        </xdr:cNvPicPr>
      </xdr:nvPicPr>
      <xdr:blipFill>
        <a:blip xmlns:r="http://schemas.openxmlformats.org/officeDocument/2006/relationships" r:embed="rId1" cstate="print"/>
        <a:srcRect/>
        <a:stretch>
          <a:fillRect/>
        </a:stretch>
      </xdr:blipFill>
      <xdr:spPr bwMode="auto">
        <a:xfrm>
          <a:off x="3638550" y="104775"/>
          <a:ext cx="1697306" cy="561976"/>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3586</xdr:colOff>
      <xdr:row>0</xdr:row>
      <xdr:rowOff>76199</xdr:rowOff>
    </xdr:from>
    <xdr:to>
      <xdr:col>3</xdr:col>
      <xdr:colOff>653142</xdr:colOff>
      <xdr:row>3</xdr:row>
      <xdr:rowOff>38100</xdr:rowOff>
    </xdr:to>
    <xdr:pic>
      <xdr:nvPicPr>
        <xdr:cNvPr id="2" name="Picture 0" descr="word-header-BN.jpg"/>
        <xdr:cNvPicPr>
          <a:picLocks noChangeAspect="1" noChangeArrowheads="1"/>
        </xdr:cNvPicPr>
      </xdr:nvPicPr>
      <xdr:blipFill>
        <a:blip xmlns:r="http://schemas.openxmlformats.org/officeDocument/2006/relationships" r:embed="rId1" cstate="print"/>
        <a:srcRect/>
        <a:stretch>
          <a:fillRect/>
        </a:stretch>
      </xdr:blipFill>
      <xdr:spPr bwMode="auto">
        <a:xfrm>
          <a:off x="1975261" y="76199"/>
          <a:ext cx="1697306" cy="561976"/>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anchez/AppData/Local/Microsoft/Windows/Temporary%20Internet%20Files/Content.Outlook/BZLQY6VB/PACC%202013%20UG%20MODIF%20ABRI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bueso/AppData/Local/Microsoft/Windows/Temporary%20Internet%20Files/Content.Outlook/1FLSU998/PACC%202013%20UDE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nes1"/>
      <sheetName val="UG PACC DETALLADO"/>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DEM"/>
      <sheetName val="SAMI"/>
    </sheetNames>
    <sheetDataSet>
      <sheetData sheetId="0" refreshError="1">
        <row r="106">
          <cell r="F106" t="str">
            <v>Equipo de Comunicación</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3.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hyperlink" Target="../../mbueso/AppData/Local/Microsoft/Windows/Temporary%20Internet%20Files/Content.Outlook/1FLSU998/Copia%20de%20PACC%20DGID%202013%20ACTUAL.xlsx" TargetMode="Externa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798"/>
  <sheetViews>
    <sheetView tabSelected="1" zoomScale="85" zoomScaleNormal="85" workbookViewId="0">
      <selection activeCell="B4" sqref="B4:AB4"/>
    </sheetView>
  </sheetViews>
  <sheetFormatPr baseColWidth="10" defaultRowHeight="15" x14ac:dyDescent="0.25"/>
  <cols>
    <col min="2" max="2" width="31.42578125" customWidth="1"/>
    <col min="3" max="3" width="17.140625" customWidth="1"/>
    <col min="4" max="4" width="11" customWidth="1"/>
    <col min="27" max="27" width="13.85546875" bestFit="1" customWidth="1"/>
  </cols>
  <sheetData>
    <row r="1" spans="1:28" ht="18" x14ac:dyDescent="0.25">
      <c r="B1" s="664" t="s">
        <v>0</v>
      </c>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4"/>
    </row>
    <row r="2" spans="1:28" ht="18" x14ac:dyDescent="0.25">
      <c r="B2" s="664" t="s">
        <v>1</v>
      </c>
      <c r="C2" s="664"/>
      <c r="D2" s="664"/>
      <c r="E2" s="664"/>
      <c r="F2" s="664"/>
      <c r="G2" s="664"/>
      <c r="H2" s="664"/>
      <c r="I2" s="664"/>
      <c r="J2" s="664"/>
      <c r="K2" s="664"/>
      <c r="L2" s="664"/>
      <c r="M2" s="664"/>
      <c r="N2" s="664"/>
      <c r="O2" s="664"/>
      <c r="P2" s="664"/>
      <c r="Q2" s="664"/>
      <c r="R2" s="664"/>
      <c r="S2" s="664"/>
      <c r="T2" s="664"/>
      <c r="U2" s="664"/>
      <c r="V2" s="664"/>
      <c r="W2" s="664"/>
      <c r="X2" s="664"/>
      <c r="Y2" s="664"/>
      <c r="Z2" s="664"/>
      <c r="AA2" s="664"/>
      <c r="AB2" s="664"/>
    </row>
    <row r="3" spans="1:28" ht="20.25" x14ac:dyDescent="0.3">
      <c r="B3" s="665" t="s">
        <v>1791</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row>
    <row r="4" spans="1:28" ht="18" x14ac:dyDescent="0.25">
      <c r="B4" s="664" t="s">
        <v>3</v>
      </c>
      <c r="C4" s="664"/>
      <c r="D4" s="664"/>
      <c r="E4" s="664"/>
      <c r="F4" s="664"/>
      <c r="G4" s="664"/>
      <c r="H4" s="664"/>
      <c r="I4" s="664"/>
      <c r="J4" s="664"/>
      <c r="K4" s="664"/>
      <c r="L4" s="664"/>
      <c r="M4" s="664"/>
      <c r="N4" s="664"/>
      <c r="O4" s="664"/>
      <c r="P4" s="664"/>
      <c r="Q4" s="664"/>
      <c r="R4" s="664"/>
      <c r="S4" s="664"/>
      <c r="T4" s="664"/>
      <c r="U4" s="664"/>
      <c r="V4" s="664"/>
      <c r="W4" s="664"/>
      <c r="X4" s="664"/>
      <c r="Y4" s="664"/>
      <c r="Z4" s="664"/>
      <c r="AA4" s="664"/>
      <c r="AB4" s="664"/>
    </row>
    <row r="5" spans="1:28" ht="15.75" x14ac:dyDescent="0.25">
      <c r="B5" s="666"/>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row>
    <row r="6" spans="1:28" ht="15" customHeight="1" x14ac:dyDescent="0.25">
      <c r="A6" s="655" t="s">
        <v>4</v>
      </c>
      <c r="B6" s="655"/>
      <c r="C6" s="655"/>
      <c r="D6" s="655"/>
      <c r="E6" s="655"/>
      <c r="F6" s="655"/>
      <c r="G6" s="639" t="s">
        <v>5</v>
      </c>
      <c r="H6" s="639"/>
      <c r="I6" s="639"/>
      <c r="J6" s="639"/>
      <c r="K6" s="639"/>
      <c r="L6" s="639"/>
      <c r="M6" s="639"/>
      <c r="N6" s="639"/>
      <c r="O6" s="639"/>
      <c r="P6" s="639"/>
      <c r="Q6" s="639"/>
      <c r="R6" s="639"/>
      <c r="S6" s="639"/>
      <c r="T6" s="639"/>
      <c r="U6" s="639"/>
      <c r="V6" s="639"/>
      <c r="W6" s="639"/>
      <c r="X6" s="639"/>
      <c r="Y6" s="639"/>
      <c r="Z6" s="639"/>
      <c r="AA6" s="639"/>
      <c r="AB6" s="639"/>
    </row>
    <row r="7" spans="1:28" ht="15" customHeight="1" x14ac:dyDescent="0.25">
      <c r="A7" s="655"/>
      <c r="B7" s="655"/>
      <c r="C7" s="655"/>
      <c r="D7" s="655"/>
      <c r="E7" s="655"/>
      <c r="F7" s="655"/>
      <c r="G7" s="639" t="s">
        <v>6</v>
      </c>
      <c r="H7" s="639"/>
      <c r="I7" s="639"/>
      <c r="J7" s="639"/>
      <c r="K7" s="639" t="s">
        <v>7</v>
      </c>
      <c r="L7" s="639"/>
      <c r="M7" s="639"/>
      <c r="N7" s="639"/>
      <c r="O7" s="639" t="s">
        <v>8</v>
      </c>
      <c r="P7" s="639"/>
      <c r="Q7" s="639"/>
      <c r="R7" s="639"/>
      <c r="S7" s="639" t="s">
        <v>9</v>
      </c>
      <c r="T7" s="639"/>
      <c r="U7" s="639"/>
      <c r="V7" s="639"/>
      <c r="W7" s="639" t="s">
        <v>10</v>
      </c>
      <c r="X7" s="639"/>
      <c r="Y7" s="640" t="s">
        <v>11</v>
      </c>
      <c r="Z7" s="640"/>
      <c r="AA7" s="640"/>
      <c r="AB7" s="640"/>
    </row>
    <row r="8" spans="1:28" ht="27.75" customHeight="1" x14ac:dyDescent="0.25">
      <c r="A8" s="655"/>
      <c r="B8" s="655"/>
      <c r="C8" s="655"/>
      <c r="D8" s="655"/>
      <c r="E8" s="655"/>
      <c r="F8" s="655"/>
      <c r="G8" s="641" t="s">
        <v>12</v>
      </c>
      <c r="H8" s="641"/>
      <c r="I8" s="641" t="s">
        <v>13</v>
      </c>
      <c r="J8" s="641"/>
      <c r="K8" s="641" t="s">
        <v>14</v>
      </c>
      <c r="L8" s="641"/>
      <c r="M8" s="641" t="s">
        <v>15</v>
      </c>
      <c r="N8" s="641"/>
      <c r="O8" s="641" t="s">
        <v>16</v>
      </c>
      <c r="P8" s="641"/>
      <c r="Q8" s="641" t="s">
        <v>17</v>
      </c>
      <c r="R8" s="641"/>
      <c r="S8" s="641" t="s">
        <v>18</v>
      </c>
      <c r="T8" s="641"/>
      <c r="U8" s="641" t="s">
        <v>19</v>
      </c>
      <c r="V8" s="641"/>
      <c r="W8" s="641" t="s">
        <v>20</v>
      </c>
      <c r="X8" s="641"/>
      <c r="Y8" s="640"/>
      <c r="Z8" s="640"/>
      <c r="AA8" s="640"/>
      <c r="AB8" s="640"/>
    </row>
    <row r="9" spans="1:28" ht="38.25" x14ac:dyDescent="0.25">
      <c r="A9" s="424" t="s">
        <v>21</v>
      </c>
      <c r="B9" s="425" t="s">
        <v>22</v>
      </c>
      <c r="C9" s="312" t="s">
        <v>23</v>
      </c>
      <c r="D9" s="637" t="s">
        <v>24</v>
      </c>
      <c r="E9" s="637"/>
      <c r="F9" s="46" t="s">
        <v>25</v>
      </c>
      <c r="G9" s="46" t="s">
        <v>26</v>
      </c>
      <c r="H9" s="46" t="s">
        <v>27</v>
      </c>
      <c r="I9" s="46" t="s">
        <v>26</v>
      </c>
      <c r="J9" s="46" t="s">
        <v>27</v>
      </c>
      <c r="K9" s="46" t="s">
        <v>26</v>
      </c>
      <c r="L9" s="46" t="s">
        <v>27</v>
      </c>
      <c r="M9" s="46" t="s">
        <v>26</v>
      </c>
      <c r="N9" s="46" t="s">
        <v>27</v>
      </c>
      <c r="O9" s="46" t="s">
        <v>26</v>
      </c>
      <c r="P9" s="46" t="s">
        <v>27</v>
      </c>
      <c r="Q9" s="46" t="s">
        <v>26</v>
      </c>
      <c r="R9" s="46" t="s">
        <v>27</v>
      </c>
      <c r="S9" s="46" t="s">
        <v>26</v>
      </c>
      <c r="T9" s="46" t="s">
        <v>27</v>
      </c>
      <c r="U9" s="46" t="s">
        <v>26</v>
      </c>
      <c r="V9" s="46" t="s">
        <v>27</v>
      </c>
      <c r="W9" s="46" t="s">
        <v>26</v>
      </c>
      <c r="X9" s="46" t="s">
        <v>27</v>
      </c>
      <c r="Y9" s="312" t="s">
        <v>28</v>
      </c>
      <c r="Z9" s="312" t="s">
        <v>29</v>
      </c>
      <c r="AA9" s="46" t="s">
        <v>30</v>
      </c>
      <c r="AB9" s="312" t="s">
        <v>31</v>
      </c>
    </row>
    <row r="10" spans="1:28" x14ac:dyDescent="0.25">
      <c r="A10" s="658"/>
      <c r="B10" s="659" t="s">
        <v>32</v>
      </c>
      <c r="C10" s="637" t="s">
        <v>33</v>
      </c>
      <c r="D10" s="637" t="s">
        <v>38</v>
      </c>
      <c r="E10" s="637" t="s">
        <v>34</v>
      </c>
      <c r="F10" s="638" t="s">
        <v>35</v>
      </c>
      <c r="G10" s="311" t="s">
        <v>36</v>
      </c>
      <c r="H10" s="311" t="s">
        <v>36</v>
      </c>
      <c r="I10" s="311" t="s">
        <v>36</v>
      </c>
      <c r="J10" s="311" t="s">
        <v>36</v>
      </c>
      <c r="K10" s="311" t="s">
        <v>36</v>
      </c>
      <c r="L10" s="311" t="s">
        <v>36</v>
      </c>
      <c r="M10" s="311" t="s">
        <v>36</v>
      </c>
      <c r="N10" s="311" t="s">
        <v>36</v>
      </c>
      <c r="O10" s="311" t="s">
        <v>36</v>
      </c>
      <c r="P10" s="311" t="s">
        <v>36</v>
      </c>
      <c r="Q10" s="311" t="s">
        <v>36</v>
      </c>
      <c r="R10" s="311" t="s">
        <v>36</v>
      </c>
      <c r="S10" s="311" t="s">
        <v>36</v>
      </c>
      <c r="T10" s="311" t="s">
        <v>36</v>
      </c>
      <c r="U10" s="311" t="s">
        <v>36</v>
      </c>
      <c r="V10" s="311" t="s">
        <v>36</v>
      </c>
      <c r="W10" s="311" t="s">
        <v>36</v>
      </c>
      <c r="X10" s="311" t="s">
        <v>36</v>
      </c>
      <c r="Y10" s="656" t="s">
        <v>37</v>
      </c>
      <c r="Z10" s="656" t="s">
        <v>37</v>
      </c>
      <c r="AA10" s="657"/>
      <c r="AB10" s="656" t="s">
        <v>37</v>
      </c>
    </row>
    <row r="11" spans="1:28" ht="38.25" customHeight="1" x14ac:dyDescent="0.25">
      <c r="A11" s="658"/>
      <c r="B11" s="659"/>
      <c r="C11" s="637"/>
      <c r="D11" s="637"/>
      <c r="E11" s="637"/>
      <c r="F11" s="638"/>
      <c r="G11" s="15" t="s">
        <v>37</v>
      </c>
      <c r="H11" s="15" t="s">
        <v>37</v>
      </c>
      <c r="I11" s="15" t="s">
        <v>37</v>
      </c>
      <c r="J11" s="15" t="s">
        <v>37</v>
      </c>
      <c r="K11" s="15" t="s">
        <v>37</v>
      </c>
      <c r="L11" s="15" t="s">
        <v>37</v>
      </c>
      <c r="M11" s="15" t="s">
        <v>37</v>
      </c>
      <c r="N11" s="15" t="s">
        <v>37</v>
      </c>
      <c r="O11" s="15" t="s">
        <v>37</v>
      </c>
      <c r="P11" s="15" t="s">
        <v>37</v>
      </c>
      <c r="Q11" s="15" t="s">
        <v>37</v>
      </c>
      <c r="R11" s="16" t="s">
        <v>37</v>
      </c>
      <c r="S11" s="16" t="s">
        <v>37</v>
      </c>
      <c r="T11" s="16" t="s">
        <v>37</v>
      </c>
      <c r="U11" s="16" t="s">
        <v>37</v>
      </c>
      <c r="V11" s="16" t="s">
        <v>37</v>
      </c>
      <c r="W11" s="16" t="s">
        <v>37</v>
      </c>
      <c r="X11" s="16" t="s">
        <v>37</v>
      </c>
      <c r="Y11" s="656"/>
      <c r="Z11" s="656"/>
      <c r="AA11" s="657"/>
      <c r="AB11" s="656"/>
    </row>
    <row r="12" spans="1:28" s="444" customFormat="1" ht="26.25" customHeight="1" x14ac:dyDescent="0.25">
      <c r="A12" s="445">
        <v>1</v>
      </c>
      <c r="B12" s="433" t="s">
        <v>1792</v>
      </c>
      <c r="C12" s="206" t="str">
        <f t="shared" ref="C12:C28" si="0">IF(AA12&gt;=470000,"LPN",IF(AND(AA12&gt;190000,AA12&lt;470000),"LP",IF(AND(AA12&gt;=56000,AA12&lt;=190000),"3C","2C ")))</f>
        <v>LPN</v>
      </c>
      <c r="D12" s="206" t="s">
        <v>1790</v>
      </c>
      <c r="E12" s="206" t="s">
        <v>1169</v>
      </c>
      <c r="F12" s="433"/>
      <c r="G12" s="209" t="s">
        <v>49</v>
      </c>
      <c r="H12" s="209" t="s">
        <v>49</v>
      </c>
      <c r="I12" s="209" t="s">
        <v>49</v>
      </c>
      <c r="J12" s="209" t="s">
        <v>49</v>
      </c>
      <c r="K12" s="209">
        <f t="shared" ref="K12:K28" si="1">SUM(L12-8)</f>
        <v>41333</v>
      </c>
      <c r="L12" s="209">
        <f t="shared" ref="L12:M12" si="2">SUM(M12*1)</f>
        <v>41341</v>
      </c>
      <c r="M12" s="209">
        <f t="shared" si="2"/>
        <v>41341</v>
      </c>
      <c r="N12" s="209">
        <f t="shared" ref="N12:N28" si="3">SUM(O12-1)</f>
        <v>41341</v>
      </c>
      <c r="O12" s="209">
        <f t="shared" ref="O12:O28" si="4">SUM(U12-3)</f>
        <v>41342</v>
      </c>
      <c r="P12" s="209">
        <f t="shared" ref="P12:P28" si="5">SUM(U12*1)</f>
        <v>41345</v>
      </c>
      <c r="Q12" s="209" t="s">
        <v>49</v>
      </c>
      <c r="R12" s="209" t="s">
        <v>49</v>
      </c>
      <c r="S12" s="209" t="s">
        <v>49</v>
      </c>
      <c r="T12" s="209" t="s">
        <v>49</v>
      </c>
      <c r="U12" s="209">
        <f t="shared" ref="U12:V12" si="6">SUM(V12-4)</f>
        <v>41345</v>
      </c>
      <c r="V12" s="209">
        <f t="shared" si="6"/>
        <v>41349</v>
      </c>
      <c r="W12" s="209">
        <f t="shared" ref="W12:W28" si="7">SUM(X12-3)</f>
        <v>41353</v>
      </c>
      <c r="X12" s="209">
        <v>41356</v>
      </c>
      <c r="Y12" s="210"/>
      <c r="Z12" s="210"/>
      <c r="AA12" s="446">
        <v>500000</v>
      </c>
      <c r="AB12" s="210"/>
    </row>
    <row r="13" spans="1:28" s="444" customFormat="1" ht="26.25" customHeight="1" x14ac:dyDescent="0.25">
      <c r="A13" s="445">
        <v>2</v>
      </c>
      <c r="B13" s="433" t="s">
        <v>1793</v>
      </c>
      <c r="C13" s="206" t="str">
        <f t="shared" si="0"/>
        <v>LPN</v>
      </c>
      <c r="D13" s="206" t="s">
        <v>1790</v>
      </c>
      <c r="E13" s="206" t="s">
        <v>1170</v>
      </c>
      <c r="F13" s="433"/>
      <c r="G13" s="209" t="s">
        <v>49</v>
      </c>
      <c r="H13" s="209" t="s">
        <v>49</v>
      </c>
      <c r="I13" s="209" t="s">
        <v>49</v>
      </c>
      <c r="J13" s="209" t="s">
        <v>49</v>
      </c>
      <c r="K13" s="209">
        <f t="shared" si="1"/>
        <v>41333</v>
      </c>
      <c r="L13" s="209">
        <f t="shared" ref="L13:M13" si="8">SUM(M13*1)</f>
        <v>41341</v>
      </c>
      <c r="M13" s="209">
        <f t="shared" si="8"/>
        <v>41341</v>
      </c>
      <c r="N13" s="209">
        <f t="shared" si="3"/>
        <v>41341</v>
      </c>
      <c r="O13" s="209">
        <f t="shared" si="4"/>
        <v>41342</v>
      </c>
      <c r="P13" s="209">
        <f t="shared" si="5"/>
        <v>41345</v>
      </c>
      <c r="Q13" s="209" t="s">
        <v>49</v>
      </c>
      <c r="R13" s="209" t="s">
        <v>49</v>
      </c>
      <c r="S13" s="209" t="s">
        <v>49</v>
      </c>
      <c r="T13" s="209" t="s">
        <v>49</v>
      </c>
      <c r="U13" s="209">
        <f t="shared" ref="U13:V13" si="9">SUM(V13-4)</f>
        <v>41345</v>
      </c>
      <c r="V13" s="209">
        <f t="shared" si="9"/>
        <v>41349</v>
      </c>
      <c r="W13" s="209">
        <f t="shared" si="7"/>
        <v>41353</v>
      </c>
      <c r="X13" s="209">
        <v>41356</v>
      </c>
      <c r="Y13" s="210"/>
      <c r="Z13" s="210"/>
      <c r="AA13" s="446">
        <v>3304440</v>
      </c>
      <c r="AB13" s="210"/>
    </row>
    <row r="14" spans="1:28" s="444" customFormat="1" ht="25.5" x14ac:dyDescent="0.25">
      <c r="A14" s="445">
        <v>3</v>
      </c>
      <c r="B14" s="433" t="s">
        <v>1794</v>
      </c>
      <c r="C14" s="206" t="str">
        <f t="shared" si="0"/>
        <v>LPN</v>
      </c>
      <c r="D14" s="206" t="s">
        <v>1790</v>
      </c>
      <c r="E14" s="206" t="s">
        <v>1171</v>
      </c>
      <c r="F14" s="433"/>
      <c r="G14" s="209" t="s">
        <v>49</v>
      </c>
      <c r="H14" s="209" t="s">
        <v>49</v>
      </c>
      <c r="I14" s="209" t="s">
        <v>49</v>
      </c>
      <c r="J14" s="209" t="s">
        <v>49</v>
      </c>
      <c r="K14" s="209">
        <f t="shared" si="1"/>
        <v>41333</v>
      </c>
      <c r="L14" s="209">
        <f t="shared" ref="L14:M14" si="10">SUM(M14*1)</f>
        <v>41341</v>
      </c>
      <c r="M14" s="209">
        <f t="shared" si="10"/>
        <v>41341</v>
      </c>
      <c r="N14" s="209">
        <f t="shared" si="3"/>
        <v>41341</v>
      </c>
      <c r="O14" s="209">
        <f t="shared" si="4"/>
        <v>41342</v>
      </c>
      <c r="P14" s="209">
        <f t="shared" si="5"/>
        <v>41345</v>
      </c>
      <c r="Q14" s="209" t="s">
        <v>49</v>
      </c>
      <c r="R14" s="209" t="s">
        <v>49</v>
      </c>
      <c r="S14" s="209" t="s">
        <v>49</v>
      </c>
      <c r="T14" s="209" t="s">
        <v>49</v>
      </c>
      <c r="U14" s="209">
        <f t="shared" ref="U14:V14" si="11">SUM(V14-4)</f>
        <v>41345</v>
      </c>
      <c r="V14" s="209">
        <f t="shared" si="11"/>
        <v>41349</v>
      </c>
      <c r="W14" s="209">
        <f t="shared" si="7"/>
        <v>41353</v>
      </c>
      <c r="X14" s="209">
        <v>41356</v>
      </c>
      <c r="Y14" s="210"/>
      <c r="Z14" s="210"/>
      <c r="AA14" s="446">
        <v>585000</v>
      </c>
      <c r="AB14" s="210"/>
    </row>
    <row r="15" spans="1:28" s="444" customFormat="1" ht="25.5" x14ac:dyDescent="0.25">
      <c r="A15" s="445">
        <v>4</v>
      </c>
      <c r="B15" s="433" t="s">
        <v>1795</v>
      </c>
      <c r="C15" s="206" t="str">
        <f t="shared" si="0"/>
        <v>LP</v>
      </c>
      <c r="D15" s="206" t="s">
        <v>1790</v>
      </c>
      <c r="E15" s="206" t="s">
        <v>1172</v>
      </c>
      <c r="F15" s="433"/>
      <c r="G15" s="209" t="s">
        <v>49</v>
      </c>
      <c r="H15" s="209" t="s">
        <v>49</v>
      </c>
      <c r="I15" s="209" t="s">
        <v>49</v>
      </c>
      <c r="J15" s="209" t="s">
        <v>49</v>
      </c>
      <c r="K15" s="209">
        <f t="shared" si="1"/>
        <v>41333</v>
      </c>
      <c r="L15" s="209">
        <f t="shared" ref="L15:M15" si="12">SUM(M15*1)</f>
        <v>41341</v>
      </c>
      <c r="M15" s="209">
        <f t="shared" si="12"/>
        <v>41341</v>
      </c>
      <c r="N15" s="209">
        <f t="shared" si="3"/>
        <v>41341</v>
      </c>
      <c r="O15" s="209">
        <f t="shared" si="4"/>
        <v>41342</v>
      </c>
      <c r="P15" s="209">
        <f t="shared" si="5"/>
        <v>41345</v>
      </c>
      <c r="Q15" s="209" t="s">
        <v>49</v>
      </c>
      <c r="R15" s="209" t="s">
        <v>49</v>
      </c>
      <c r="S15" s="209" t="s">
        <v>49</v>
      </c>
      <c r="T15" s="209" t="s">
        <v>49</v>
      </c>
      <c r="U15" s="209">
        <f t="shared" ref="U15:V15" si="13">SUM(V15-4)</f>
        <v>41345</v>
      </c>
      <c r="V15" s="209">
        <f t="shared" si="13"/>
        <v>41349</v>
      </c>
      <c r="W15" s="209">
        <f t="shared" si="7"/>
        <v>41353</v>
      </c>
      <c r="X15" s="209">
        <v>41356</v>
      </c>
      <c r="Y15" s="210"/>
      <c r="Z15" s="210"/>
      <c r="AA15" s="446">
        <v>350000</v>
      </c>
      <c r="AB15" s="210"/>
    </row>
    <row r="16" spans="1:28" s="444" customFormat="1" ht="26.25" customHeight="1" x14ac:dyDescent="0.25">
      <c r="A16" s="445">
        <v>5</v>
      </c>
      <c r="B16" s="433" t="s">
        <v>1796</v>
      </c>
      <c r="C16" s="206" t="str">
        <f t="shared" si="0"/>
        <v>LPN</v>
      </c>
      <c r="D16" s="206" t="s">
        <v>1790</v>
      </c>
      <c r="E16" s="206" t="s">
        <v>1173</v>
      </c>
      <c r="F16" s="433"/>
      <c r="G16" s="209" t="s">
        <v>49</v>
      </c>
      <c r="H16" s="209" t="s">
        <v>49</v>
      </c>
      <c r="I16" s="209" t="s">
        <v>49</v>
      </c>
      <c r="J16" s="209" t="s">
        <v>49</v>
      </c>
      <c r="K16" s="209">
        <f t="shared" si="1"/>
        <v>41333</v>
      </c>
      <c r="L16" s="209">
        <f t="shared" ref="L16:M16" si="14">SUM(M16*1)</f>
        <v>41341</v>
      </c>
      <c r="M16" s="209">
        <f t="shared" si="14"/>
        <v>41341</v>
      </c>
      <c r="N16" s="209">
        <f t="shared" si="3"/>
        <v>41341</v>
      </c>
      <c r="O16" s="209">
        <f t="shared" si="4"/>
        <v>41342</v>
      </c>
      <c r="P16" s="209">
        <f t="shared" si="5"/>
        <v>41345</v>
      </c>
      <c r="Q16" s="209" t="s">
        <v>49</v>
      </c>
      <c r="R16" s="209" t="s">
        <v>49</v>
      </c>
      <c r="S16" s="209" t="s">
        <v>49</v>
      </c>
      <c r="T16" s="209" t="s">
        <v>49</v>
      </c>
      <c r="U16" s="209">
        <f t="shared" ref="U16:V16" si="15">SUM(V16-4)</f>
        <v>41345</v>
      </c>
      <c r="V16" s="209">
        <f t="shared" si="15"/>
        <v>41349</v>
      </c>
      <c r="W16" s="209">
        <f t="shared" si="7"/>
        <v>41353</v>
      </c>
      <c r="X16" s="209">
        <v>41356</v>
      </c>
      <c r="Y16" s="210"/>
      <c r="Z16" s="210"/>
      <c r="AA16" s="446">
        <v>500000</v>
      </c>
      <c r="AB16" s="210"/>
    </row>
    <row r="17" spans="1:28" s="444" customFormat="1" ht="25.5" x14ac:dyDescent="0.25">
      <c r="A17" s="445">
        <v>6</v>
      </c>
      <c r="B17" s="433" t="s">
        <v>1797</v>
      </c>
      <c r="C17" s="206" t="str">
        <f t="shared" si="0"/>
        <v>LPN</v>
      </c>
      <c r="D17" s="206" t="s">
        <v>1790</v>
      </c>
      <c r="E17" s="206" t="s">
        <v>1174</v>
      </c>
      <c r="F17" s="433"/>
      <c r="G17" s="209" t="s">
        <v>49</v>
      </c>
      <c r="H17" s="209" t="s">
        <v>49</v>
      </c>
      <c r="I17" s="209" t="s">
        <v>49</v>
      </c>
      <c r="J17" s="209" t="s">
        <v>49</v>
      </c>
      <c r="K17" s="209">
        <f t="shared" si="1"/>
        <v>41333</v>
      </c>
      <c r="L17" s="209">
        <f t="shared" ref="L17:M17" si="16">SUM(M17*1)</f>
        <v>41341</v>
      </c>
      <c r="M17" s="209">
        <f t="shared" si="16"/>
        <v>41341</v>
      </c>
      <c r="N17" s="209">
        <f t="shared" si="3"/>
        <v>41341</v>
      </c>
      <c r="O17" s="209">
        <f t="shared" si="4"/>
        <v>41342</v>
      </c>
      <c r="P17" s="209">
        <f t="shared" si="5"/>
        <v>41345</v>
      </c>
      <c r="Q17" s="209" t="s">
        <v>49</v>
      </c>
      <c r="R17" s="209" t="s">
        <v>49</v>
      </c>
      <c r="S17" s="209" t="s">
        <v>49</v>
      </c>
      <c r="T17" s="209" t="s">
        <v>49</v>
      </c>
      <c r="U17" s="209">
        <f t="shared" ref="U17:V17" si="17">SUM(V17-4)</f>
        <v>41345</v>
      </c>
      <c r="V17" s="209">
        <f t="shared" si="17"/>
        <v>41349</v>
      </c>
      <c r="W17" s="209">
        <f t="shared" si="7"/>
        <v>41353</v>
      </c>
      <c r="X17" s="209">
        <v>41356</v>
      </c>
      <c r="Y17" s="210"/>
      <c r="Z17" s="210"/>
      <c r="AA17" s="446">
        <v>600000</v>
      </c>
      <c r="AB17" s="210"/>
    </row>
    <row r="18" spans="1:28" s="444" customFormat="1" ht="25.5" x14ac:dyDescent="0.25">
      <c r="A18" s="445">
        <v>7</v>
      </c>
      <c r="B18" s="433" t="s">
        <v>1798</v>
      </c>
      <c r="C18" s="206" t="str">
        <f t="shared" si="0"/>
        <v>LPN</v>
      </c>
      <c r="D18" s="206" t="s">
        <v>1790</v>
      </c>
      <c r="E18" s="206" t="s">
        <v>1175</v>
      </c>
      <c r="F18" s="433"/>
      <c r="G18" s="209" t="s">
        <v>49</v>
      </c>
      <c r="H18" s="209" t="s">
        <v>49</v>
      </c>
      <c r="I18" s="209" t="s">
        <v>49</v>
      </c>
      <c r="J18" s="209" t="s">
        <v>49</v>
      </c>
      <c r="K18" s="209">
        <f t="shared" si="1"/>
        <v>41333</v>
      </c>
      <c r="L18" s="209">
        <f t="shared" ref="L18:M18" si="18">SUM(M18*1)</f>
        <v>41341</v>
      </c>
      <c r="M18" s="209">
        <f t="shared" si="18"/>
        <v>41341</v>
      </c>
      <c r="N18" s="209">
        <f t="shared" si="3"/>
        <v>41341</v>
      </c>
      <c r="O18" s="209">
        <f t="shared" si="4"/>
        <v>41342</v>
      </c>
      <c r="P18" s="209">
        <f t="shared" si="5"/>
        <v>41345</v>
      </c>
      <c r="Q18" s="209" t="s">
        <v>49</v>
      </c>
      <c r="R18" s="209" t="s">
        <v>49</v>
      </c>
      <c r="S18" s="209" t="s">
        <v>49</v>
      </c>
      <c r="T18" s="209" t="s">
        <v>49</v>
      </c>
      <c r="U18" s="209">
        <f t="shared" ref="U18:V18" si="19">SUM(V18-4)</f>
        <v>41345</v>
      </c>
      <c r="V18" s="209">
        <f t="shared" si="19"/>
        <v>41349</v>
      </c>
      <c r="W18" s="209">
        <f t="shared" si="7"/>
        <v>41353</v>
      </c>
      <c r="X18" s="209">
        <v>41356</v>
      </c>
      <c r="Y18" s="210"/>
      <c r="Z18" s="210"/>
      <c r="AA18" s="446">
        <v>500000</v>
      </c>
      <c r="AB18" s="210"/>
    </row>
    <row r="19" spans="1:28" s="444" customFormat="1" ht="26.25" customHeight="1" x14ac:dyDescent="0.25">
      <c r="A19" s="445">
        <v>8</v>
      </c>
      <c r="B19" s="433" t="s">
        <v>1799</v>
      </c>
      <c r="C19" s="206" t="str">
        <f t="shared" si="0"/>
        <v>LP</v>
      </c>
      <c r="D19" s="206" t="s">
        <v>1790</v>
      </c>
      <c r="E19" s="206" t="s">
        <v>1176</v>
      </c>
      <c r="F19" s="433"/>
      <c r="G19" s="209" t="s">
        <v>49</v>
      </c>
      <c r="H19" s="209" t="s">
        <v>49</v>
      </c>
      <c r="I19" s="209" t="s">
        <v>49</v>
      </c>
      <c r="J19" s="209" t="s">
        <v>49</v>
      </c>
      <c r="K19" s="209">
        <f t="shared" si="1"/>
        <v>41333</v>
      </c>
      <c r="L19" s="209">
        <f t="shared" ref="L19:M19" si="20">SUM(M19*1)</f>
        <v>41341</v>
      </c>
      <c r="M19" s="209">
        <f t="shared" si="20"/>
        <v>41341</v>
      </c>
      <c r="N19" s="209">
        <f t="shared" si="3"/>
        <v>41341</v>
      </c>
      <c r="O19" s="209">
        <f t="shared" si="4"/>
        <v>41342</v>
      </c>
      <c r="P19" s="209">
        <f t="shared" si="5"/>
        <v>41345</v>
      </c>
      <c r="Q19" s="209" t="s">
        <v>49</v>
      </c>
      <c r="R19" s="209" t="s">
        <v>49</v>
      </c>
      <c r="S19" s="209" t="s">
        <v>49</v>
      </c>
      <c r="T19" s="209" t="s">
        <v>49</v>
      </c>
      <c r="U19" s="209">
        <f t="shared" ref="U19:V19" si="21">SUM(V19-4)</f>
        <v>41345</v>
      </c>
      <c r="V19" s="209">
        <f t="shared" si="21"/>
        <v>41349</v>
      </c>
      <c r="W19" s="209">
        <f t="shared" si="7"/>
        <v>41353</v>
      </c>
      <c r="X19" s="209">
        <v>41356</v>
      </c>
      <c r="Y19" s="210"/>
      <c r="Z19" s="210"/>
      <c r="AA19" s="446">
        <v>350000</v>
      </c>
      <c r="AB19" s="210"/>
    </row>
    <row r="20" spans="1:28" s="444" customFormat="1" ht="38.25" x14ac:dyDescent="0.25">
      <c r="A20" s="445">
        <v>9</v>
      </c>
      <c r="B20" s="433" t="s">
        <v>1800</v>
      </c>
      <c r="C20" s="206" t="str">
        <f t="shared" si="0"/>
        <v>LPN</v>
      </c>
      <c r="D20" s="206" t="s">
        <v>1790</v>
      </c>
      <c r="E20" s="206" t="s">
        <v>1177</v>
      </c>
      <c r="F20" s="433"/>
      <c r="G20" s="209" t="s">
        <v>49</v>
      </c>
      <c r="H20" s="209" t="s">
        <v>49</v>
      </c>
      <c r="I20" s="209" t="s">
        <v>49</v>
      </c>
      <c r="J20" s="209" t="s">
        <v>49</v>
      </c>
      <c r="K20" s="209">
        <f t="shared" si="1"/>
        <v>41333</v>
      </c>
      <c r="L20" s="209">
        <f t="shared" ref="L20:M20" si="22">SUM(M20*1)</f>
        <v>41341</v>
      </c>
      <c r="M20" s="209">
        <f t="shared" si="22"/>
        <v>41341</v>
      </c>
      <c r="N20" s="209">
        <f t="shared" si="3"/>
        <v>41341</v>
      </c>
      <c r="O20" s="209">
        <f t="shared" si="4"/>
        <v>41342</v>
      </c>
      <c r="P20" s="209">
        <f t="shared" si="5"/>
        <v>41345</v>
      </c>
      <c r="Q20" s="209" t="s">
        <v>49</v>
      </c>
      <c r="R20" s="209" t="s">
        <v>49</v>
      </c>
      <c r="S20" s="209" t="s">
        <v>49</v>
      </c>
      <c r="T20" s="209" t="s">
        <v>49</v>
      </c>
      <c r="U20" s="209">
        <f t="shared" ref="U20:V20" si="23">SUM(V20-4)</f>
        <v>41345</v>
      </c>
      <c r="V20" s="209">
        <f t="shared" si="23"/>
        <v>41349</v>
      </c>
      <c r="W20" s="209">
        <f t="shared" si="7"/>
        <v>41353</v>
      </c>
      <c r="X20" s="209">
        <v>41356</v>
      </c>
      <c r="Y20" s="210"/>
      <c r="Z20" s="210"/>
      <c r="AA20" s="446">
        <v>1000000</v>
      </c>
      <c r="AB20" s="210"/>
    </row>
    <row r="21" spans="1:28" s="444" customFormat="1" ht="26.25" customHeight="1" x14ac:dyDescent="0.25">
      <c r="A21" s="445">
        <v>10</v>
      </c>
      <c r="B21" s="433" t="s">
        <v>1801</v>
      </c>
      <c r="C21" s="206" t="str">
        <f t="shared" si="0"/>
        <v>LPN</v>
      </c>
      <c r="D21" s="206" t="s">
        <v>1790</v>
      </c>
      <c r="E21" s="206" t="s">
        <v>1178</v>
      </c>
      <c r="F21" s="433"/>
      <c r="G21" s="209" t="s">
        <v>49</v>
      </c>
      <c r="H21" s="209" t="s">
        <v>49</v>
      </c>
      <c r="I21" s="209" t="s">
        <v>49</v>
      </c>
      <c r="J21" s="209" t="s">
        <v>49</v>
      </c>
      <c r="K21" s="209">
        <f t="shared" si="1"/>
        <v>41333</v>
      </c>
      <c r="L21" s="209">
        <f t="shared" ref="L21:M21" si="24">SUM(M21*1)</f>
        <v>41341</v>
      </c>
      <c r="M21" s="209">
        <f t="shared" si="24"/>
        <v>41341</v>
      </c>
      <c r="N21" s="209">
        <f t="shared" si="3"/>
        <v>41341</v>
      </c>
      <c r="O21" s="209">
        <f t="shared" si="4"/>
        <v>41342</v>
      </c>
      <c r="P21" s="209">
        <f t="shared" si="5"/>
        <v>41345</v>
      </c>
      <c r="Q21" s="209" t="s">
        <v>49</v>
      </c>
      <c r="R21" s="209" t="s">
        <v>49</v>
      </c>
      <c r="S21" s="209" t="s">
        <v>49</v>
      </c>
      <c r="T21" s="209" t="s">
        <v>49</v>
      </c>
      <c r="U21" s="209">
        <f t="shared" ref="U21:V21" si="25">SUM(V21-4)</f>
        <v>41345</v>
      </c>
      <c r="V21" s="209">
        <f t="shared" si="25"/>
        <v>41349</v>
      </c>
      <c r="W21" s="209">
        <f t="shared" si="7"/>
        <v>41353</v>
      </c>
      <c r="X21" s="209">
        <v>41356</v>
      </c>
      <c r="Y21" s="210"/>
      <c r="Z21" s="210"/>
      <c r="AA21" s="446">
        <v>7500000</v>
      </c>
      <c r="AB21" s="210"/>
    </row>
    <row r="22" spans="1:28" s="444" customFormat="1" ht="26.25" customHeight="1" x14ac:dyDescent="0.25">
      <c r="A22" s="445">
        <v>11</v>
      </c>
      <c r="B22" s="433" t="s">
        <v>1802</v>
      </c>
      <c r="C22" s="206" t="str">
        <f t="shared" si="0"/>
        <v>3C</v>
      </c>
      <c r="D22" s="206" t="s">
        <v>1790</v>
      </c>
      <c r="E22" s="206" t="s">
        <v>1179</v>
      </c>
      <c r="F22" s="433"/>
      <c r="G22" s="209" t="s">
        <v>49</v>
      </c>
      <c r="H22" s="209" t="s">
        <v>49</v>
      </c>
      <c r="I22" s="209" t="s">
        <v>49</v>
      </c>
      <c r="J22" s="209" t="s">
        <v>49</v>
      </c>
      <c r="K22" s="209">
        <f t="shared" si="1"/>
        <v>41333</v>
      </c>
      <c r="L22" s="209">
        <f t="shared" ref="L22:M22" si="26">SUM(M22*1)</f>
        <v>41341</v>
      </c>
      <c r="M22" s="209">
        <f t="shared" si="26"/>
        <v>41341</v>
      </c>
      <c r="N22" s="209">
        <f t="shared" si="3"/>
        <v>41341</v>
      </c>
      <c r="O22" s="209">
        <f t="shared" si="4"/>
        <v>41342</v>
      </c>
      <c r="P22" s="209">
        <f t="shared" si="5"/>
        <v>41345</v>
      </c>
      <c r="Q22" s="209" t="s">
        <v>49</v>
      </c>
      <c r="R22" s="209" t="s">
        <v>49</v>
      </c>
      <c r="S22" s="209" t="s">
        <v>49</v>
      </c>
      <c r="T22" s="209" t="s">
        <v>49</v>
      </c>
      <c r="U22" s="209">
        <f t="shared" ref="U22:V22" si="27">SUM(V22-4)</f>
        <v>41345</v>
      </c>
      <c r="V22" s="209">
        <f t="shared" si="27"/>
        <v>41349</v>
      </c>
      <c r="W22" s="209">
        <f t="shared" si="7"/>
        <v>41353</v>
      </c>
      <c r="X22" s="209">
        <v>41356</v>
      </c>
      <c r="Y22" s="210"/>
      <c r="Z22" s="210"/>
      <c r="AA22" s="446">
        <v>160000</v>
      </c>
      <c r="AB22" s="210"/>
    </row>
    <row r="23" spans="1:28" s="444" customFormat="1" ht="26.25" customHeight="1" x14ac:dyDescent="0.25">
      <c r="A23" s="445">
        <v>12</v>
      </c>
      <c r="B23" s="433" t="s">
        <v>1803</v>
      </c>
      <c r="C23" s="206" t="str">
        <f t="shared" si="0"/>
        <v>LPN</v>
      </c>
      <c r="D23" s="206" t="s">
        <v>1790</v>
      </c>
      <c r="E23" s="206" t="s">
        <v>1180</v>
      </c>
      <c r="F23" s="433"/>
      <c r="G23" s="209" t="s">
        <v>49</v>
      </c>
      <c r="H23" s="209" t="s">
        <v>49</v>
      </c>
      <c r="I23" s="209" t="s">
        <v>49</v>
      </c>
      <c r="J23" s="209" t="s">
        <v>49</v>
      </c>
      <c r="K23" s="209">
        <f t="shared" si="1"/>
        <v>41333</v>
      </c>
      <c r="L23" s="209">
        <f t="shared" ref="L23:M23" si="28">SUM(M23*1)</f>
        <v>41341</v>
      </c>
      <c r="M23" s="209">
        <f t="shared" si="28"/>
        <v>41341</v>
      </c>
      <c r="N23" s="209">
        <f t="shared" si="3"/>
        <v>41341</v>
      </c>
      <c r="O23" s="209">
        <f t="shared" si="4"/>
        <v>41342</v>
      </c>
      <c r="P23" s="209">
        <f t="shared" si="5"/>
        <v>41345</v>
      </c>
      <c r="Q23" s="209" t="s">
        <v>49</v>
      </c>
      <c r="R23" s="209" t="s">
        <v>49</v>
      </c>
      <c r="S23" s="209" t="s">
        <v>49</v>
      </c>
      <c r="T23" s="209" t="s">
        <v>49</v>
      </c>
      <c r="U23" s="209">
        <f t="shared" ref="U23:V23" si="29">SUM(V23-4)</f>
        <v>41345</v>
      </c>
      <c r="V23" s="209">
        <f t="shared" si="29"/>
        <v>41349</v>
      </c>
      <c r="W23" s="209">
        <f t="shared" si="7"/>
        <v>41353</v>
      </c>
      <c r="X23" s="209">
        <v>41356</v>
      </c>
      <c r="Y23" s="210"/>
      <c r="Z23" s="210"/>
      <c r="AA23" s="446">
        <v>480000</v>
      </c>
      <c r="AB23" s="210"/>
    </row>
    <row r="24" spans="1:28" s="444" customFormat="1" ht="26.25" customHeight="1" x14ac:dyDescent="0.25">
      <c r="A24" s="445">
        <v>13</v>
      </c>
      <c r="B24" s="433" t="s">
        <v>1804</v>
      </c>
      <c r="C24" s="206" t="str">
        <f t="shared" si="0"/>
        <v>LPN</v>
      </c>
      <c r="D24" s="206" t="s">
        <v>1790</v>
      </c>
      <c r="E24" s="206" t="s">
        <v>1181</v>
      </c>
      <c r="F24" s="433"/>
      <c r="G24" s="209" t="s">
        <v>49</v>
      </c>
      <c r="H24" s="209" t="s">
        <v>49</v>
      </c>
      <c r="I24" s="209" t="s">
        <v>49</v>
      </c>
      <c r="J24" s="209" t="s">
        <v>49</v>
      </c>
      <c r="K24" s="209">
        <f t="shared" si="1"/>
        <v>41333</v>
      </c>
      <c r="L24" s="209">
        <f t="shared" ref="L24:M24" si="30">SUM(M24*1)</f>
        <v>41341</v>
      </c>
      <c r="M24" s="209">
        <f t="shared" si="30"/>
        <v>41341</v>
      </c>
      <c r="N24" s="209">
        <f t="shared" si="3"/>
        <v>41341</v>
      </c>
      <c r="O24" s="209">
        <f t="shared" si="4"/>
        <v>41342</v>
      </c>
      <c r="P24" s="209">
        <f t="shared" si="5"/>
        <v>41345</v>
      </c>
      <c r="Q24" s="209" t="s">
        <v>49</v>
      </c>
      <c r="R24" s="209" t="s">
        <v>49</v>
      </c>
      <c r="S24" s="209" t="s">
        <v>49</v>
      </c>
      <c r="T24" s="209" t="s">
        <v>49</v>
      </c>
      <c r="U24" s="209">
        <f t="shared" ref="U24:V24" si="31">SUM(V24-4)</f>
        <v>41345</v>
      </c>
      <c r="V24" s="209">
        <f t="shared" si="31"/>
        <v>41349</v>
      </c>
      <c r="W24" s="209">
        <f t="shared" si="7"/>
        <v>41353</v>
      </c>
      <c r="X24" s="209">
        <v>41356</v>
      </c>
      <c r="Y24" s="210"/>
      <c r="Z24" s="210"/>
      <c r="AA24" s="446">
        <v>2773560</v>
      </c>
      <c r="AB24" s="210"/>
    </row>
    <row r="25" spans="1:28" s="444" customFormat="1" ht="26.25" customHeight="1" x14ac:dyDescent="0.25">
      <c r="A25" s="445">
        <v>14</v>
      </c>
      <c r="B25" s="433" t="s">
        <v>1805</v>
      </c>
      <c r="C25" s="206" t="str">
        <f t="shared" si="0"/>
        <v>LPN</v>
      </c>
      <c r="D25" s="206" t="s">
        <v>1790</v>
      </c>
      <c r="E25" s="206" t="s">
        <v>1182</v>
      </c>
      <c r="F25" s="433"/>
      <c r="G25" s="209" t="s">
        <v>49</v>
      </c>
      <c r="H25" s="209" t="s">
        <v>49</v>
      </c>
      <c r="I25" s="209" t="s">
        <v>49</v>
      </c>
      <c r="J25" s="209" t="s">
        <v>49</v>
      </c>
      <c r="K25" s="209">
        <f t="shared" si="1"/>
        <v>41333</v>
      </c>
      <c r="L25" s="209">
        <f t="shared" ref="L25:M25" si="32">SUM(M25*1)</f>
        <v>41341</v>
      </c>
      <c r="M25" s="209">
        <f t="shared" si="32"/>
        <v>41341</v>
      </c>
      <c r="N25" s="209">
        <f t="shared" si="3"/>
        <v>41341</v>
      </c>
      <c r="O25" s="209">
        <f t="shared" si="4"/>
        <v>41342</v>
      </c>
      <c r="P25" s="209">
        <f t="shared" si="5"/>
        <v>41345</v>
      </c>
      <c r="Q25" s="209" t="s">
        <v>49</v>
      </c>
      <c r="R25" s="209" t="s">
        <v>49</v>
      </c>
      <c r="S25" s="209" t="s">
        <v>49</v>
      </c>
      <c r="T25" s="209" t="s">
        <v>49</v>
      </c>
      <c r="U25" s="209">
        <f t="shared" ref="U25:V25" si="33">SUM(V25-4)</f>
        <v>41345</v>
      </c>
      <c r="V25" s="209">
        <f t="shared" si="33"/>
        <v>41349</v>
      </c>
      <c r="W25" s="209">
        <f t="shared" si="7"/>
        <v>41353</v>
      </c>
      <c r="X25" s="209">
        <v>41356</v>
      </c>
      <c r="Y25" s="210"/>
      <c r="Z25" s="210"/>
      <c r="AA25" s="446">
        <v>7400000</v>
      </c>
      <c r="AB25" s="210"/>
    </row>
    <row r="26" spans="1:28" s="444" customFormat="1" ht="25.5" x14ac:dyDescent="0.25">
      <c r="A26" s="445">
        <v>15</v>
      </c>
      <c r="B26" s="433" t="s">
        <v>1806</v>
      </c>
      <c r="C26" s="206" t="str">
        <f t="shared" si="0"/>
        <v>3C</v>
      </c>
      <c r="D26" s="206" t="s">
        <v>1790</v>
      </c>
      <c r="E26" s="206" t="s">
        <v>1183</v>
      </c>
      <c r="F26" s="433"/>
      <c r="G26" s="209" t="s">
        <v>49</v>
      </c>
      <c r="H26" s="209" t="s">
        <v>49</v>
      </c>
      <c r="I26" s="209" t="s">
        <v>49</v>
      </c>
      <c r="J26" s="209" t="s">
        <v>49</v>
      </c>
      <c r="K26" s="209">
        <f t="shared" si="1"/>
        <v>41333</v>
      </c>
      <c r="L26" s="209">
        <f t="shared" ref="L26:M26" si="34">SUM(M26*1)</f>
        <v>41341</v>
      </c>
      <c r="M26" s="209">
        <f t="shared" si="34"/>
        <v>41341</v>
      </c>
      <c r="N26" s="209">
        <f t="shared" si="3"/>
        <v>41341</v>
      </c>
      <c r="O26" s="209">
        <f t="shared" si="4"/>
        <v>41342</v>
      </c>
      <c r="P26" s="209">
        <f t="shared" si="5"/>
        <v>41345</v>
      </c>
      <c r="Q26" s="209" t="s">
        <v>49</v>
      </c>
      <c r="R26" s="209" t="s">
        <v>49</v>
      </c>
      <c r="S26" s="209" t="s">
        <v>49</v>
      </c>
      <c r="T26" s="209" t="s">
        <v>49</v>
      </c>
      <c r="U26" s="209">
        <f t="shared" ref="U26:V26" si="35">SUM(V26-4)</f>
        <v>41345</v>
      </c>
      <c r="V26" s="209">
        <f t="shared" si="35"/>
        <v>41349</v>
      </c>
      <c r="W26" s="209">
        <f t="shared" si="7"/>
        <v>41353</v>
      </c>
      <c r="X26" s="209">
        <v>41356</v>
      </c>
      <c r="Y26" s="210"/>
      <c r="Z26" s="210"/>
      <c r="AA26" s="446">
        <v>150000</v>
      </c>
      <c r="AB26" s="210"/>
    </row>
    <row r="27" spans="1:28" s="444" customFormat="1" ht="26.25" customHeight="1" x14ac:dyDescent="0.25">
      <c r="A27" s="445">
        <v>16</v>
      </c>
      <c r="B27" s="433" t="s">
        <v>1807</v>
      </c>
      <c r="C27" s="206" t="str">
        <f t="shared" si="0"/>
        <v>LPN</v>
      </c>
      <c r="D27" s="206" t="s">
        <v>1790</v>
      </c>
      <c r="E27" s="206" t="s">
        <v>1184</v>
      </c>
      <c r="F27" s="433"/>
      <c r="G27" s="209" t="s">
        <v>49</v>
      </c>
      <c r="H27" s="209" t="s">
        <v>49</v>
      </c>
      <c r="I27" s="209" t="s">
        <v>49</v>
      </c>
      <c r="J27" s="209" t="s">
        <v>49</v>
      </c>
      <c r="K27" s="209">
        <f t="shared" si="1"/>
        <v>41333</v>
      </c>
      <c r="L27" s="209">
        <f t="shared" ref="L27:M27" si="36">SUM(M27*1)</f>
        <v>41341</v>
      </c>
      <c r="M27" s="209">
        <f t="shared" si="36"/>
        <v>41341</v>
      </c>
      <c r="N27" s="209">
        <f t="shared" si="3"/>
        <v>41341</v>
      </c>
      <c r="O27" s="209">
        <f t="shared" si="4"/>
        <v>41342</v>
      </c>
      <c r="P27" s="209">
        <f t="shared" si="5"/>
        <v>41345</v>
      </c>
      <c r="Q27" s="209" t="s">
        <v>49</v>
      </c>
      <c r="R27" s="209" t="s">
        <v>49</v>
      </c>
      <c r="S27" s="209" t="s">
        <v>49</v>
      </c>
      <c r="T27" s="209" t="s">
        <v>49</v>
      </c>
      <c r="U27" s="209">
        <f t="shared" ref="U27:V27" si="37">SUM(V27-4)</f>
        <v>41345</v>
      </c>
      <c r="V27" s="209">
        <f t="shared" si="37"/>
        <v>41349</v>
      </c>
      <c r="W27" s="209">
        <f t="shared" si="7"/>
        <v>41353</v>
      </c>
      <c r="X27" s="209">
        <v>41356</v>
      </c>
      <c r="Y27" s="210"/>
      <c r="Z27" s="210"/>
      <c r="AA27" s="446">
        <v>481735</v>
      </c>
      <c r="AB27" s="210"/>
    </row>
    <row r="28" spans="1:28" s="444" customFormat="1" ht="26.25" customHeight="1" x14ac:dyDescent="0.25">
      <c r="A28" s="445">
        <v>17</v>
      </c>
      <c r="B28" s="433" t="s">
        <v>1808</v>
      </c>
      <c r="C28" s="206" t="str">
        <f t="shared" si="0"/>
        <v>3C</v>
      </c>
      <c r="D28" s="206" t="s">
        <v>1790</v>
      </c>
      <c r="E28" s="206" t="s">
        <v>1184</v>
      </c>
      <c r="F28" s="433"/>
      <c r="G28" s="209" t="s">
        <v>49</v>
      </c>
      <c r="H28" s="209" t="s">
        <v>49</v>
      </c>
      <c r="I28" s="209" t="s">
        <v>49</v>
      </c>
      <c r="J28" s="209" t="s">
        <v>49</v>
      </c>
      <c r="K28" s="209">
        <f t="shared" si="1"/>
        <v>41333</v>
      </c>
      <c r="L28" s="209">
        <f t="shared" ref="L28:M28" si="38">SUM(M28*1)</f>
        <v>41341</v>
      </c>
      <c r="M28" s="209">
        <f t="shared" si="38"/>
        <v>41341</v>
      </c>
      <c r="N28" s="209">
        <f t="shared" si="3"/>
        <v>41341</v>
      </c>
      <c r="O28" s="209">
        <f t="shared" si="4"/>
        <v>41342</v>
      </c>
      <c r="P28" s="209">
        <f t="shared" si="5"/>
        <v>41345</v>
      </c>
      <c r="Q28" s="209" t="s">
        <v>49</v>
      </c>
      <c r="R28" s="209" t="s">
        <v>49</v>
      </c>
      <c r="S28" s="209" t="s">
        <v>49</v>
      </c>
      <c r="T28" s="209" t="s">
        <v>49</v>
      </c>
      <c r="U28" s="209">
        <f t="shared" ref="U28:V28" si="39">SUM(V28-4)</f>
        <v>41345</v>
      </c>
      <c r="V28" s="209">
        <f t="shared" si="39"/>
        <v>41349</v>
      </c>
      <c r="W28" s="209">
        <f t="shared" si="7"/>
        <v>41353</v>
      </c>
      <c r="X28" s="209">
        <v>41356</v>
      </c>
      <c r="Y28" s="210"/>
      <c r="Z28" s="210"/>
      <c r="AA28" s="446">
        <v>100000</v>
      </c>
      <c r="AB28" s="210"/>
    </row>
    <row r="29" spans="1:28" ht="26.25" customHeight="1" x14ac:dyDescent="0.25">
      <c r="A29" s="308"/>
      <c r="B29" s="46"/>
      <c r="C29" s="312"/>
      <c r="D29" s="312"/>
      <c r="E29" s="312"/>
      <c r="F29" s="313"/>
      <c r="G29" s="15"/>
      <c r="H29" s="15"/>
      <c r="I29" s="15"/>
      <c r="J29" s="15"/>
      <c r="K29" s="15"/>
      <c r="L29" s="15"/>
      <c r="M29" s="15"/>
      <c r="N29" s="15"/>
      <c r="O29" s="15"/>
      <c r="P29" s="15"/>
      <c r="Q29" s="15"/>
      <c r="R29" s="16"/>
      <c r="S29" s="16"/>
      <c r="T29" s="16"/>
      <c r="U29" s="16"/>
      <c r="V29" s="16"/>
      <c r="W29" s="16"/>
      <c r="X29" s="16"/>
      <c r="Y29" s="310"/>
      <c r="Z29" s="310"/>
      <c r="AA29" s="309"/>
      <c r="AB29" s="310"/>
    </row>
    <row r="30" spans="1:28" s="444" customFormat="1" ht="25.5" x14ac:dyDescent="0.25">
      <c r="A30" s="442">
        <v>18</v>
      </c>
      <c r="B30" s="433" t="s">
        <v>1809</v>
      </c>
      <c r="C30" s="206" t="str">
        <f>IF(AA30&gt;=450000,"LPN",IF(AND(AA30&gt;180000,AA30&lt;450000),"LP",IF(AND(AA30&gt;=53000,AA30&lt;=180000),"3C","2C ")))</f>
        <v>LP</v>
      </c>
      <c r="D30" s="206" t="s">
        <v>1790</v>
      </c>
      <c r="E30" s="206" t="s">
        <v>692</v>
      </c>
      <c r="F30" s="433" t="s">
        <v>693</v>
      </c>
      <c r="G30" s="209" t="s">
        <v>49</v>
      </c>
      <c r="H30" s="209" t="s">
        <v>49</v>
      </c>
      <c r="I30" s="209" t="s">
        <v>49</v>
      </c>
      <c r="J30" s="209" t="s">
        <v>49</v>
      </c>
      <c r="K30" s="209">
        <f>SUM(L30-40)</f>
        <v>41386</v>
      </c>
      <c r="L30" s="209">
        <f>SUM(M30*1)</f>
        <v>41426</v>
      </c>
      <c r="M30" s="209">
        <f>SUM(N30*1)</f>
        <v>41426</v>
      </c>
      <c r="N30" s="209">
        <f>SUM(O30*1)</f>
        <v>41426</v>
      </c>
      <c r="O30" s="209">
        <f>SUM(P30-15)</f>
        <v>41426</v>
      </c>
      <c r="P30" s="209">
        <f>SUM(Q30*1)</f>
        <v>41441</v>
      </c>
      <c r="Q30" s="209">
        <f>SUM(R30-8)</f>
        <v>41441</v>
      </c>
      <c r="R30" s="209">
        <f>SUM(S30-10)</f>
        <v>41449</v>
      </c>
      <c r="S30" s="209">
        <f>SUM(T30-30)</f>
        <v>41459</v>
      </c>
      <c r="T30" s="209">
        <f>SUM(U30*1)</f>
        <v>41489</v>
      </c>
      <c r="U30" s="209">
        <f>SUM(V30-30)</f>
        <v>41489</v>
      </c>
      <c r="V30" s="209">
        <f>SUM(W30-15)</f>
        <v>41519</v>
      </c>
      <c r="W30" s="209">
        <f>SUM(X30-10)</f>
        <v>41534</v>
      </c>
      <c r="X30" s="209">
        <v>41544</v>
      </c>
      <c r="Y30" s="210"/>
      <c r="Z30" s="210"/>
      <c r="AA30" s="443">
        <v>270174</v>
      </c>
      <c r="AB30" s="210"/>
    </row>
    <row r="31" spans="1:28" x14ac:dyDescent="0.25">
      <c r="A31" s="441"/>
      <c r="B31" s="362" t="s">
        <v>1810</v>
      </c>
      <c r="C31" s="361"/>
      <c r="D31" s="361"/>
      <c r="E31" s="213"/>
      <c r="F31" s="362"/>
      <c r="G31" s="39"/>
      <c r="H31" s="39"/>
      <c r="I31" s="39"/>
      <c r="J31" s="39"/>
      <c r="K31" s="39"/>
      <c r="L31" s="39"/>
      <c r="M31" s="39"/>
      <c r="N31" s="39"/>
      <c r="O31" s="39"/>
      <c r="P31" s="39"/>
      <c r="Q31" s="39"/>
      <c r="R31" s="39"/>
      <c r="S31" s="39"/>
      <c r="T31" s="39"/>
      <c r="U31" s="39"/>
      <c r="V31" s="39"/>
      <c r="W31" s="39"/>
      <c r="X31" s="39"/>
      <c r="Y31" s="364"/>
      <c r="Z31" s="364"/>
      <c r="AA31" s="216"/>
      <c r="AB31" s="364"/>
    </row>
    <row r="32" spans="1:28" x14ac:dyDescent="0.25">
      <c r="A32" s="441"/>
      <c r="B32" s="362" t="s">
        <v>1811</v>
      </c>
      <c r="C32" s="361"/>
      <c r="D32" s="361"/>
      <c r="E32" s="213"/>
      <c r="F32" s="362"/>
      <c r="G32" s="39"/>
      <c r="H32" s="39"/>
      <c r="I32" s="39"/>
      <c r="J32" s="39"/>
      <c r="K32" s="39"/>
      <c r="L32" s="39"/>
      <c r="M32" s="39"/>
      <c r="N32" s="39"/>
      <c r="O32" s="39"/>
      <c r="P32" s="39"/>
      <c r="Q32" s="39"/>
      <c r="R32" s="39"/>
      <c r="S32" s="39"/>
      <c r="T32" s="39"/>
      <c r="U32" s="39"/>
      <c r="V32" s="39"/>
      <c r="W32" s="39"/>
      <c r="X32" s="39"/>
      <c r="Y32" s="364"/>
      <c r="Z32" s="364"/>
      <c r="AA32" s="216"/>
      <c r="AB32" s="364"/>
    </row>
    <row r="33" spans="1:28" x14ac:dyDescent="0.25">
      <c r="A33" s="441"/>
      <c r="B33" s="362" t="s">
        <v>284</v>
      </c>
      <c r="C33" s="361"/>
      <c r="D33" s="361"/>
      <c r="E33" s="213"/>
      <c r="F33" s="362"/>
      <c r="G33" s="39"/>
      <c r="H33" s="39"/>
      <c r="I33" s="39"/>
      <c r="J33" s="39"/>
      <c r="K33" s="39"/>
      <c r="L33" s="39"/>
      <c r="M33" s="39"/>
      <c r="N33" s="39"/>
      <c r="O33" s="39"/>
      <c r="P33" s="39"/>
      <c r="Q33" s="39"/>
      <c r="R33" s="39"/>
      <c r="S33" s="39"/>
      <c r="T33" s="39"/>
      <c r="U33" s="39"/>
      <c r="V33" s="39"/>
      <c r="W33" s="39"/>
      <c r="X33" s="39"/>
      <c r="Y33" s="364"/>
      <c r="Z33" s="364"/>
      <c r="AA33" s="216"/>
      <c r="AB33" s="364"/>
    </row>
    <row r="34" spans="1:28" x14ac:dyDescent="0.25">
      <c r="A34" s="441"/>
      <c r="B34" s="362" t="s">
        <v>285</v>
      </c>
      <c r="C34" s="361"/>
      <c r="D34" s="361"/>
      <c r="E34" s="213"/>
      <c r="F34" s="362"/>
      <c r="G34" s="39"/>
      <c r="H34" s="39"/>
      <c r="I34" s="39"/>
      <c r="J34" s="39"/>
      <c r="K34" s="39"/>
      <c r="L34" s="39"/>
      <c r="M34" s="39"/>
      <c r="N34" s="39"/>
      <c r="O34" s="39"/>
      <c r="P34" s="39"/>
      <c r="Q34" s="39"/>
      <c r="R34" s="39"/>
      <c r="S34" s="39"/>
      <c r="T34" s="39"/>
      <c r="U34" s="39"/>
      <c r="V34" s="39"/>
      <c r="W34" s="39"/>
      <c r="X34" s="39"/>
      <c r="Y34" s="364"/>
      <c r="Z34" s="364"/>
      <c r="AA34" s="216"/>
      <c r="AB34" s="364"/>
    </row>
    <row r="35" spans="1:28" x14ac:dyDescent="0.25">
      <c r="A35" s="441"/>
      <c r="B35" s="362" t="s">
        <v>1812</v>
      </c>
      <c r="C35" s="361"/>
      <c r="D35" s="361"/>
      <c r="E35" s="213"/>
      <c r="F35" s="362"/>
      <c r="G35" s="39"/>
      <c r="H35" s="39"/>
      <c r="I35" s="39"/>
      <c r="J35" s="39"/>
      <c r="K35" s="39"/>
      <c r="L35" s="39"/>
      <c r="M35" s="39"/>
      <c r="N35" s="39"/>
      <c r="O35" s="39"/>
      <c r="P35" s="39"/>
      <c r="Q35" s="39"/>
      <c r="R35" s="39"/>
      <c r="S35" s="39"/>
      <c r="T35" s="39"/>
      <c r="U35" s="39"/>
      <c r="V35" s="39"/>
      <c r="W35" s="39"/>
      <c r="X35" s="39"/>
      <c r="Y35" s="364"/>
      <c r="Z35" s="364"/>
      <c r="AA35" s="216"/>
      <c r="AB35" s="364"/>
    </row>
    <row r="36" spans="1:28" x14ac:dyDescent="0.25">
      <c r="A36" s="441"/>
      <c r="B36" s="362" t="s">
        <v>287</v>
      </c>
      <c r="C36" s="361"/>
      <c r="D36" s="361"/>
      <c r="E36" s="213"/>
      <c r="F36" s="362"/>
      <c r="G36" s="39"/>
      <c r="H36" s="39"/>
      <c r="I36" s="39"/>
      <c r="J36" s="39"/>
      <c r="K36" s="39"/>
      <c r="L36" s="39"/>
      <c r="M36" s="39"/>
      <c r="N36" s="39"/>
      <c r="O36" s="39"/>
      <c r="P36" s="39"/>
      <c r="Q36" s="39"/>
      <c r="R36" s="39"/>
      <c r="S36" s="39"/>
      <c r="T36" s="39"/>
      <c r="U36" s="39"/>
      <c r="V36" s="39"/>
      <c r="W36" s="39"/>
      <c r="X36" s="39"/>
      <c r="Y36" s="364"/>
      <c r="Z36" s="364"/>
      <c r="AA36" s="216"/>
      <c r="AB36" s="364"/>
    </row>
    <row r="37" spans="1:28" x14ac:dyDescent="0.25">
      <c r="A37" s="441"/>
      <c r="B37" s="362" t="s">
        <v>288</v>
      </c>
      <c r="C37" s="361"/>
      <c r="D37" s="361"/>
      <c r="E37" s="213"/>
      <c r="F37" s="362"/>
      <c r="G37" s="39"/>
      <c r="H37" s="39"/>
      <c r="I37" s="39"/>
      <c r="J37" s="39"/>
      <c r="K37" s="39"/>
      <c r="L37" s="39"/>
      <c r="M37" s="39"/>
      <c r="N37" s="39"/>
      <c r="O37" s="39"/>
      <c r="P37" s="39"/>
      <c r="Q37" s="39"/>
      <c r="R37" s="39"/>
      <c r="S37" s="39"/>
      <c r="T37" s="39"/>
      <c r="U37" s="39"/>
      <c r="V37" s="39"/>
      <c r="W37" s="39"/>
      <c r="X37" s="39"/>
      <c r="Y37" s="364"/>
      <c r="Z37" s="364"/>
      <c r="AA37" s="216"/>
      <c r="AB37" s="364"/>
    </row>
    <row r="38" spans="1:28" x14ac:dyDescent="0.25">
      <c r="A38" s="441"/>
      <c r="B38" s="362" t="s">
        <v>1813</v>
      </c>
      <c r="C38" s="361"/>
      <c r="D38" s="361"/>
      <c r="E38" s="213"/>
      <c r="F38" s="362"/>
      <c r="G38" s="39"/>
      <c r="H38" s="39"/>
      <c r="I38" s="39"/>
      <c r="J38" s="39"/>
      <c r="K38" s="39"/>
      <c r="L38" s="39"/>
      <c r="M38" s="39"/>
      <c r="N38" s="39"/>
      <c r="O38" s="39"/>
      <c r="P38" s="39"/>
      <c r="Q38" s="39"/>
      <c r="R38" s="39"/>
      <c r="S38" s="39"/>
      <c r="T38" s="39"/>
      <c r="U38" s="39"/>
      <c r="V38" s="39"/>
      <c r="W38" s="39"/>
      <c r="X38" s="39"/>
      <c r="Y38" s="364"/>
      <c r="Z38" s="364"/>
      <c r="AA38" s="216"/>
      <c r="AB38" s="364"/>
    </row>
    <row r="39" spans="1:28" x14ac:dyDescent="0.25">
      <c r="A39" s="441"/>
      <c r="B39" s="362" t="s">
        <v>1814</v>
      </c>
      <c r="C39" s="361"/>
      <c r="D39" s="361"/>
      <c r="E39" s="213"/>
      <c r="F39" s="362"/>
      <c r="G39" s="39"/>
      <c r="H39" s="39"/>
      <c r="I39" s="39"/>
      <c r="J39" s="39"/>
      <c r="K39" s="39"/>
      <c r="L39" s="39"/>
      <c r="M39" s="39"/>
      <c r="N39" s="39"/>
      <c r="O39" s="39"/>
      <c r="P39" s="39"/>
      <c r="Q39" s="39"/>
      <c r="R39" s="39"/>
      <c r="S39" s="39"/>
      <c r="T39" s="39"/>
      <c r="U39" s="39"/>
      <c r="V39" s="39"/>
      <c r="W39" s="39"/>
      <c r="X39" s="39"/>
      <c r="Y39" s="364"/>
      <c r="Z39" s="364"/>
      <c r="AA39" s="216"/>
      <c r="AB39" s="364"/>
    </row>
    <row r="40" spans="1:28" x14ac:dyDescent="0.25">
      <c r="A40" s="441"/>
      <c r="B40" s="362" t="s">
        <v>1815</v>
      </c>
      <c r="C40" s="361"/>
      <c r="D40" s="361"/>
      <c r="E40" s="213"/>
      <c r="F40" s="362"/>
      <c r="G40" s="39"/>
      <c r="H40" s="39"/>
      <c r="I40" s="39"/>
      <c r="J40" s="39"/>
      <c r="K40" s="39"/>
      <c r="L40" s="39"/>
      <c r="M40" s="39"/>
      <c r="N40" s="39"/>
      <c r="O40" s="39"/>
      <c r="P40" s="39"/>
      <c r="Q40" s="39"/>
      <c r="R40" s="39"/>
      <c r="S40" s="39"/>
      <c r="T40" s="39"/>
      <c r="U40" s="39"/>
      <c r="V40" s="39"/>
      <c r="W40" s="39"/>
      <c r="X40" s="39"/>
      <c r="Y40" s="364"/>
      <c r="Z40" s="364"/>
      <c r="AA40" s="216"/>
      <c r="AB40" s="364"/>
    </row>
    <row r="41" spans="1:28" x14ac:dyDescent="0.25">
      <c r="A41" s="441"/>
      <c r="B41" s="362" t="s">
        <v>1816</v>
      </c>
      <c r="C41" s="361"/>
      <c r="D41" s="361"/>
      <c r="E41" s="213"/>
      <c r="F41" s="362"/>
      <c r="G41" s="39"/>
      <c r="H41" s="39"/>
      <c r="I41" s="39"/>
      <c r="J41" s="39"/>
      <c r="K41" s="39"/>
      <c r="L41" s="39"/>
      <c r="M41" s="39"/>
      <c r="N41" s="39"/>
      <c r="O41" s="39"/>
      <c r="P41" s="39"/>
      <c r="Q41" s="39"/>
      <c r="R41" s="39"/>
      <c r="S41" s="39"/>
      <c r="T41" s="39"/>
      <c r="U41" s="39"/>
      <c r="V41" s="39"/>
      <c r="W41" s="39"/>
      <c r="X41" s="39"/>
      <c r="Y41" s="364"/>
      <c r="Z41" s="364"/>
      <c r="AA41" s="216"/>
      <c r="AB41" s="364"/>
    </row>
    <row r="42" spans="1:28" x14ac:dyDescent="0.25">
      <c r="A42" s="441"/>
      <c r="B42" s="362" t="s">
        <v>1817</v>
      </c>
      <c r="C42" s="361"/>
      <c r="D42" s="361"/>
      <c r="E42" s="213"/>
      <c r="F42" s="362"/>
      <c r="G42" s="39"/>
      <c r="H42" s="39"/>
      <c r="I42" s="39"/>
      <c r="J42" s="39"/>
      <c r="K42" s="39"/>
      <c r="L42" s="39"/>
      <c r="M42" s="39"/>
      <c r="N42" s="39"/>
      <c r="O42" s="39"/>
      <c r="P42" s="39"/>
      <c r="Q42" s="39"/>
      <c r="R42" s="39"/>
      <c r="S42" s="39"/>
      <c r="T42" s="39"/>
      <c r="U42" s="39"/>
      <c r="V42" s="39"/>
      <c r="W42" s="39"/>
      <c r="X42" s="39"/>
      <c r="Y42" s="364"/>
      <c r="Z42" s="364"/>
      <c r="AA42" s="216"/>
      <c r="AB42" s="364"/>
    </row>
    <row r="43" spans="1:28" s="444" customFormat="1" ht="25.5" x14ac:dyDescent="0.25">
      <c r="A43" s="442">
        <v>19</v>
      </c>
      <c r="B43" s="433" t="s">
        <v>1818</v>
      </c>
      <c r="C43" s="206" t="str">
        <f>IF(AA43&gt;=470000,"LPN",IF(AND(AA43&gt;190000,AA43&lt;470000),"LP",IF(AND(AA43&gt;=56000,AA43&lt;=190000),"3C","2C ")))</f>
        <v xml:space="preserve">2C </v>
      </c>
      <c r="D43" s="206" t="s">
        <v>1790</v>
      </c>
      <c r="E43" s="206" t="s">
        <v>697</v>
      </c>
      <c r="F43" s="433" t="s">
        <v>698</v>
      </c>
      <c r="G43" s="209" t="s">
        <v>49</v>
      </c>
      <c r="H43" s="209" t="s">
        <v>49</v>
      </c>
      <c r="I43" s="209" t="s">
        <v>49</v>
      </c>
      <c r="J43" s="209" t="s">
        <v>49</v>
      </c>
      <c r="K43" s="209">
        <f>SUM(L43-8)</f>
        <v>41333</v>
      </c>
      <c r="L43" s="209">
        <f>SUM(M43*1)</f>
        <v>41341</v>
      </c>
      <c r="M43" s="209">
        <f>SUM(N43*1)</f>
        <v>41341</v>
      </c>
      <c r="N43" s="209">
        <f>SUM(O43-1)</f>
        <v>41341</v>
      </c>
      <c r="O43" s="209">
        <f>SUM(U43-3)</f>
        <v>41342</v>
      </c>
      <c r="P43" s="209">
        <f>SUM(U43*1)</f>
        <v>41345</v>
      </c>
      <c r="Q43" s="209" t="s">
        <v>49</v>
      </c>
      <c r="R43" s="209" t="s">
        <v>49</v>
      </c>
      <c r="S43" s="209" t="s">
        <v>49</v>
      </c>
      <c r="T43" s="209" t="s">
        <v>49</v>
      </c>
      <c r="U43" s="209">
        <f>SUM(V43-4)</f>
        <v>41345</v>
      </c>
      <c r="V43" s="209">
        <f>SUM(W43-4)</f>
        <v>41349</v>
      </c>
      <c r="W43" s="209">
        <f>SUM(X43-3)</f>
        <v>41353</v>
      </c>
      <c r="X43" s="209">
        <v>41356</v>
      </c>
      <c r="Y43" s="210"/>
      <c r="Z43" s="210"/>
      <c r="AA43" s="443">
        <v>50000</v>
      </c>
      <c r="AB43" s="210"/>
    </row>
    <row r="44" spans="1:28" x14ac:dyDescent="0.25">
      <c r="A44" s="143"/>
      <c r="B44" s="313" t="s">
        <v>1819</v>
      </c>
      <c r="C44" s="312"/>
      <c r="D44" s="312"/>
      <c r="E44" s="319"/>
      <c r="F44" s="313"/>
      <c r="G44" s="31"/>
      <c r="H44" s="31"/>
      <c r="I44" s="31"/>
      <c r="J44" s="31"/>
      <c r="K44" s="31"/>
      <c r="L44" s="31"/>
      <c r="M44" s="31"/>
      <c r="N44" s="31"/>
      <c r="O44" s="31"/>
      <c r="P44" s="32"/>
      <c r="Q44" s="32"/>
      <c r="R44" s="32"/>
      <c r="S44" s="32"/>
      <c r="T44" s="32"/>
      <c r="U44" s="32"/>
      <c r="V44" s="32"/>
      <c r="W44" s="32"/>
      <c r="X44" s="32"/>
      <c r="Y44" s="310"/>
      <c r="Z44" s="310"/>
      <c r="AA44" s="142"/>
      <c r="AB44" s="310"/>
    </row>
    <row r="45" spans="1:28" s="444" customFormat="1" x14ac:dyDescent="0.25">
      <c r="A45" s="442">
        <v>20</v>
      </c>
      <c r="B45" s="433" t="s">
        <v>1820</v>
      </c>
      <c r="C45" s="206" t="str">
        <f>IF(AA45&gt;=450000,"LPN",IF(AND(AA45&gt;180000,AA45&lt;450000),"LP",IF(AND(AA45&gt;=53000,AA45&lt;=180000),"3C","2C ")))</f>
        <v xml:space="preserve">2C </v>
      </c>
      <c r="D45" s="206" t="s">
        <v>1790</v>
      </c>
      <c r="E45" s="206" t="s">
        <v>699</v>
      </c>
      <c r="F45" s="433" t="s">
        <v>700</v>
      </c>
      <c r="G45" s="209" t="s">
        <v>49</v>
      </c>
      <c r="H45" s="209" t="s">
        <v>49</v>
      </c>
      <c r="I45" s="209" t="s">
        <v>49</v>
      </c>
      <c r="J45" s="209" t="s">
        <v>49</v>
      </c>
      <c r="K45" s="209">
        <f>SUM(L45-8)</f>
        <v>41346</v>
      </c>
      <c r="L45" s="209">
        <f>SUM(M45*1)</f>
        <v>41354</v>
      </c>
      <c r="M45" s="209">
        <f>SUM(N45*1)</f>
        <v>41354</v>
      </c>
      <c r="N45" s="209">
        <f>SUM(O45-1)</f>
        <v>41354</v>
      </c>
      <c r="O45" s="209">
        <f>SUM(U45-3)</f>
        <v>41355</v>
      </c>
      <c r="P45" s="209">
        <f>SUM(U45*1)</f>
        <v>41358</v>
      </c>
      <c r="Q45" s="209" t="s">
        <v>49</v>
      </c>
      <c r="R45" s="209" t="s">
        <v>49</v>
      </c>
      <c r="S45" s="209" t="s">
        <v>49</v>
      </c>
      <c r="T45" s="209" t="s">
        <v>49</v>
      </c>
      <c r="U45" s="209">
        <f>SUM(V45-4)</f>
        <v>41358</v>
      </c>
      <c r="V45" s="209">
        <f>SUM(W45-4)</f>
        <v>41362</v>
      </c>
      <c r="W45" s="209">
        <f>SUM(X45-3)</f>
        <v>41366</v>
      </c>
      <c r="X45" s="209">
        <v>41369</v>
      </c>
      <c r="Y45" s="210"/>
      <c r="Z45" s="210"/>
      <c r="AA45" s="443">
        <v>50000</v>
      </c>
      <c r="AB45" s="210"/>
    </row>
    <row r="46" spans="1:28" x14ac:dyDescent="0.25">
      <c r="A46" s="143"/>
      <c r="B46" s="362" t="s">
        <v>1821</v>
      </c>
      <c r="C46" s="361"/>
      <c r="D46" s="361"/>
      <c r="E46" s="213"/>
      <c r="F46" s="362"/>
      <c r="G46" s="39"/>
      <c r="H46" s="39"/>
      <c r="I46" s="39"/>
      <c r="J46" s="39"/>
      <c r="K46" s="39"/>
      <c r="L46" s="39"/>
      <c r="M46" s="39"/>
      <c r="N46" s="39"/>
      <c r="O46" s="39"/>
      <c r="P46" s="39"/>
      <c r="Q46" s="39"/>
      <c r="R46" s="39"/>
      <c r="S46" s="39"/>
      <c r="T46" s="39"/>
      <c r="U46" s="39"/>
      <c r="V46" s="39"/>
      <c r="W46" s="39"/>
      <c r="X46" s="39"/>
      <c r="Y46" s="364"/>
      <c r="Z46" s="364"/>
      <c r="AA46" s="216"/>
      <c r="AB46" s="364"/>
    </row>
    <row r="47" spans="1:28" x14ac:dyDescent="0.25">
      <c r="A47" s="143"/>
      <c r="B47" s="362" t="s">
        <v>1822</v>
      </c>
      <c r="C47" s="361"/>
      <c r="D47" s="361"/>
      <c r="E47" s="213"/>
      <c r="F47" s="362"/>
      <c r="G47" s="39"/>
      <c r="H47" s="39"/>
      <c r="I47" s="39"/>
      <c r="J47" s="39"/>
      <c r="K47" s="39"/>
      <c r="L47" s="39"/>
      <c r="M47" s="39"/>
      <c r="N47" s="39"/>
      <c r="O47" s="39"/>
      <c r="P47" s="39"/>
      <c r="Q47" s="39"/>
      <c r="R47" s="39"/>
      <c r="S47" s="39"/>
      <c r="T47" s="39"/>
      <c r="U47" s="39"/>
      <c r="V47" s="39"/>
      <c r="W47" s="39"/>
      <c r="X47" s="39"/>
      <c r="Y47" s="364"/>
      <c r="Z47" s="364"/>
      <c r="AA47" s="216"/>
      <c r="AB47" s="364"/>
    </row>
    <row r="48" spans="1:28" x14ac:dyDescent="0.25">
      <c r="A48" s="441"/>
      <c r="B48" s="362" t="s">
        <v>1823</v>
      </c>
      <c r="C48" s="361"/>
      <c r="D48" s="361"/>
      <c r="E48" s="213"/>
      <c r="F48" s="362"/>
      <c r="G48" s="39"/>
      <c r="H48" s="39"/>
      <c r="I48" s="39"/>
      <c r="J48" s="39"/>
      <c r="K48" s="39"/>
      <c r="L48" s="39"/>
      <c r="M48" s="39"/>
      <c r="N48" s="39"/>
      <c r="O48" s="39"/>
      <c r="P48" s="39"/>
      <c r="Q48" s="39"/>
      <c r="R48" s="39"/>
      <c r="S48" s="39"/>
      <c r="T48" s="39"/>
      <c r="U48" s="39"/>
      <c r="V48" s="39"/>
      <c r="W48" s="39"/>
      <c r="X48" s="39"/>
      <c r="Y48" s="364"/>
      <c r="Z48" s="364"/>
      <c r="AA48" s="216"/>
      <c r="AB48" s="364"/>
    </row>
    <row r="49" spans="1:28" s="444" customFormat="1" x14ac:dyDescent="0.25">
      <c r="A49" s="442">
        <v>21</v>
      </c>
      <c r="B49" s="433" t="s">
        <v>1185</v>
      </c>
      <c r="C49" s="206" t="str">
        <f>IF(AA49&gt;=450000,"LPN",IF(AND(AA49&gt;180000,AA49&lt;450000),"LP",IF(AND(AA49&gt;=53000,AA49&lt;=180000),"3C","2C ")))</f>
        <v xml:space="preserve">2C </v>
      </c>
      <c r="D49" s="206" t="s">
        <v>1790</v>
      </c>
      <c r="E49" s="206" t="s">
        <v>701</v>
      </c>
      <c r="F49" s="433" t="s">
        <v>702</v>
      </c>
      <c r="G49" s="209" t="s">
        <v>49</v>
      </c>
      <c r="H49" s="209" t="s">
        <v>49</v>
      </c>
      <c r="I49" s="209" t="s">
        <v>49</v>
      </c>
      <c r="J49" s="209" t="s">
        <v>49</v>
      </c>
      <c r="K49" s="209">
        <f>SUM(L49-8)</f>
        <v>41353</v>
      </c>
      <c r="L49" s="209">
        <f>SUM(M49*1)</f>
        <v>41361</v>
      </c>
      <c r="M49" s="209">
        <f>SUM(N49*1)</f>
        <v>41361</v>
      </c>
      <c r="N49" s="209">
        <f>SUM(O49-1)</f>
        <v>41361</v>
      </c>
      <c r="O49" s="209">
        <f>SUM(U49-3)</f>
        <v>41362</v>
      </c>
      <c r="P49" s="209">
        <f>SUM(U49*1)</f>
        <v>41365</v>
      </c>
      <c r="Q49" s="209" t="s">
        <v>49</v>
      </c>
      <c r="R49" s="209" t="s">
        <v>49</v>
      </c>
      <c r="S49" s="209" t="s">
        <v>49</v>
      </c>
      <c r="T49" s="209" t="s">
        <v>49</v>
      </c>
      <c r="U49" s="209">
        <f>SUM(V49-4)</f>
        <v>41365</v>
      </c>
      <c r="V49" s="209">
        <f>SUM(W49-4)</f>
        <v>41369</v>
      </c>
      <c r="W49" s="209">
        <f>SUM(X49-3)</f>
        <v>41373</v>
      </c>
      <c r="X49" s="209">
        <v>41376</v>
      </c>
      <c r="Y49" s="210"/>
      <c r="Z49" s="210"/>
      <c r="AA49" s="443">
        <v>50000</v>
      </c>
      <c r="AB49" s="210"/>
    </row>
    <row r="50" spans="1:28" x14ac:dyDescent="0.25">
      <c r="A50" s="143"/>
      <c r="B50" s="313" t="s">
        <v>1824</v>
      </c>
      <c r="C50" s="312"/>
      <c r="D50" s="312"/>
      <c r="E50" s="319"/>
      <c r="F50" s="313"/>
      <c r="G50" s="31"/>
      <c r="H50" s="31"/>
      <c r="I50" s="31"/>
      <c r="J50" s="31"/>
      <c r="K50" s="31"/>
      <c r="L50" s="31"/>
      <c r="M50" s="31"/>
      <c r="N50" s="31"/>
      <c r="O50" s="31"/>
      <c r="P50" s="32"/>
      <c r="Q50" s="32"/>
      <c r="R50" s="32"/>
      <c r="S50" s="32"/>
      <c r="T50" s="32"/>
      <c r="U50" s="32"/>
      <c r="V50" s="32"/>
      <c r="W50" s="32"/>
      <c r="X50" s="32"/>
      <c r="Y50" s="310"/>
      <c r="Z50" s="310"/>
      <c r="AA50" s="142"/>
      <c r="AB50" s="310"/>
    </row>
    <row r="51" spans="1:28" s="444" customFormat="1" x14ac:dyDescent="0.25">
      <c r="A51" s="442">
        <v>22</v>
      </c>
      <c r="B51" s="433" t="s">
        <v>1825</v>
      </c>
      <c r="C51" s="206" t="str">
        <f>IF(AA51&gt;=450000,"LPN",IF(AND(AA51&gt;180000,AA51&lt;450000),"LP",IF(AND(AA51&gt;=53000,AA51&lt;=180000),"3C","2C ")))</f>
        <v>LP</v>
      </c>
      <c r="D51" s="206" t="s">
        <v>1790</v>
      </c>
      <c r="E51" s="206" t="s">
        <v>703</v>
      </c>
      <c r="F51" s="433" t="s">
        <v>693</v>
      </c>
      <c r="G51" s="209" t="s">
        <v>49</v>
      </c>
      <c r="H51" s="209" t="s">
        <v>49</v>
      </c>
      <c r="I51" s="209" t="s">
        <v>49</v>
      </c>
      <c r="J51" s="209" t="s">
        <v>49</v>
      </c>
      <c r="K51" s="209">
        <f>SUM(L51-20)</f>
        <v>41378</v>
      </c>
      <c r="L51" s="209">
        <f>SUM(M51*1)</f>
        <v>41398</v>
      </c>
      <c r="M51" s="209">
        <f>SUM(N51*1)</f>
        <v>41398</v>
      </c>
      <c r="N51" s="209">
        <f>SUM(O51*1)</f>
        <v>41398</v>
      </c>
      <c r="O51" s="209">
        <f>SUM(P51-15)</f>
        <v>41398</v>
      </c>
      <c r="P51" s="209">
        <f>SUM(Q51*1)</f>
        <v>41413</v>
      </c>
      <c r="Q51" s="209">
        <f>SUM(R51-8)</f>
        <v>41413</v>
      </c>
      <c r="R51" s="209">
        <f>SUM(S51-10)</f>
        <v>41421</v>
      </c>
      <c r="S51" s="209">
        <f>SUM(T51-30)</f>
        <v>41431</v>
      </c>
      <c r="T51" s="209">
        <f>SUM(U51*1)</f>
        <v>41461</v>
      </c>
      <c r="U51" s="209">
        <f>SUM(V51-30)</f>
        <v>41461</v>
      </c>
      <c r="V51" s="209">
        <f>SUM(W51-15)</f>
        <v>41491</v>
      </c>
      <c r="W51" s="209">
        <f>SUM(X51-10)</f>
        <v>41506</v>
      </c>
      <c r="X51" s="209">
        <v>41516</v>
      </c>
      <c r="Y51" s="210"/>
      <c r="Z51" s="210"/>
      <c r="AA51" s="443">
        <v>245000</v>
      </c>
      <c r="AB51" s="210"/>
    </row>
    <row r="52" spans="1:28" x14ac:dyDescent="0.25">
      <c r="A52" s="441"/>
      <c r="B52" s="362" t="s">
        <v>1826</v>
      </c>
      <c r="C52" s="361"/>
      <c r="D52" s="361"/>
      <c r="E52" s="213"/>
      <c r="F52" s="362"/>
      <c r="G52" s="39"/>
      <c r="H52" s="39"/>
      <c r="I52" s="39"/>
      <c r="J52" s="39"/>
      <c r="K52" s="39"/>
      <c r="L52" s="39"/>
      <c r="M52" s="39"/>
      <c r="N52" s="39"/>
      <c r="O52" s="39"/>
      <c r="P52" s="39"/>
      <c r="Q52" s="39"/>
      <c r="R52" s="39"/>
      <c r="S52" s="39"/>
      <c r="T52" s="39"/>
      <c r="U52" s="39"/>
      <c r="V52" s="39"/>
      <c r="W52" s="39"/>
      <c r="X52" s="39"/>
      <c r="Y52" s="364"/>
      <c r="Z52" s="364"/>
      <c r="AA52" s="216"/>
      <c r="AB52" s="364"/>
    </row>
    <row r="53" spans="1:28" s="444" customFormat="1" x14ac:dyDescent="0.25">
      <c r="A53" s="442">
        <v>23</v>
      </c>
      <c r="B53" s="433" t="s">
        <v>1827</v>
      </c>
      <c r="C53" s="206" t="str">
        <f>IF(AA53&gt;=450000,"LPN",IF(AND(AA53&gt;180000,AA53&lt;450000),"LP",IF(AND(AA53&gt;=53000,AA53&lt;=180000),"3C","2C ")))</f>
        <v xml:space="preserve">2C </v>
      </c>
      <c r="D53" s="206" t="s">
        <v>1790</v>
      </c>
      <c r="E53" s="206" t="s">
        <v>704</v>
      </c>
      <c r="F53" s="433" t="s">
        <v>705</v>
      </c>
      <c r="G53" s="209" t="s">
        <v>49</v>
      </c>
      <c r="H53" s="209" t="s">
        <v>49</v>
      </c>
      <c r="I53" s="209" t="s">
        <v>49</v>
      </c>
      <c r="J53" s="209" t="s">
        <v>49</v>
      </c>
      <c r="K53" s="209">
        <f>SUM(L53-8)</f>
        <v>41390</v>
      </c>
      <c r="L53" s="209">
        <f>SUM(M53*1)</f>
        <v>41398</v>
      </c>
      <c r="M53" s="209">
        <f>SUM(N53*1)</f>
        <v>41398</v>
      </c>
      <c r="N53" s="209">
        <f>SUM(O53-1)</f>
        <v>41398</v>
      </c>
      <c r="O53" s="209">
        <f>SUM(U53-3)</f>
        <v>41399</v>
      </c>
      <c r="P53" s="209">
        <f>SUM(U53*1)</f>
        <v>41402</v>
      </c>
      <c r="Q53" s="209" t="s">
        <v>49</v>
      </c>
      <c r="R53" s="209" t="s">
        <v>49</v>
      </c>
      <c r="S53" s="209" t="s">
        <v>49</v>
      </c>
      <c r="T53" s="209" t="s">
        <v>49</v>
      </c>
      <c r="U53" s="209">
        <f>SUM(V53-4)</f>
        <v>41402</v>
      </c>
      <c r="V53" s="209">
        <f>SUM(W53-4)</f>
        <v>41406</v>
      </c>
      <c r="W53" s="209">
        <f>SUM(X53-3)</f>
        <v>41410</v>
      </c>
      <c r="X53" s="209">
        <v>41413</v>
      </c>
      <c r="Y53" s="210"/>
      <c r="Z53" s="210"/>
      <c r="AA53" s="443">
        <v>50000</v>
      </c>
      <c r="AB53" s="210"/>
    </row>
    <row r="54" spans="1:28" x14ac:dyDescent="0.25">
      <c r="A54" s="143"/>
      <c r="B54" s="362" t="s">
        <v>1828</v>
      </c>
      <c r="C54" s="361"/>
      <c r="D54" s="361"/>
      <c r="E54" s="213"/>
      <c r="F54" s="362"/>
      <c r="G54" s="39"/>
      <c r="H54" s="39"/>
      <c r="I54" s="39"/>
      <c r="J54" s="39"/>
      <c r="K54" s="39"/>
      <c r="L54" s="39"/>
      <c r="M54" s="39"/>
      <c r="N54" s="39"/>
      <c r="O54" s="39"/>
      <c r="P54" s="39"/>
      <c r="Q54" s="39"/>
      <c r="R54" s="39"/>
      <c r="S54" s="39"/>
      <c r="T54" s="39"/>
      <c r="U54" s="39"/>
      <c r="V54" s="39"/>
      <c r="W54" s="39"/>
      <c r="X54" s="39"/>
      <c r="Y54" s="364"/>
      <c r="Z54" s="364"/>
      <c r="AA54" s="216"/>
      <c r="AB54" s="364"/>
    </row>
    <row r="55" spans="1:28" s="444" customFormat="1" x14ac:dyDescent="0.25">
      <c r="A55" s="442">
        <v>24</v>
      </c>
      <c r="B55" s="433" t="s">
        <v>1829</v>
      </c>
      <c r="C55" s="206" t="str">
        <f>IF(AA55&gt;=450000,"LPN",IF(AND(AA55&gt;180000,AA55&lt;450000),"LP",IF(AND(AA55&gt;=53000,AA55&lt;=180000),"3C","2C ")))</f>
        <v>3C</v>
      </c>
      <c r="D55" s="206" t="s">
        <v>1790</v>
      </c>
      <c r="E55" s="206" t="s">
        <v>706</v>
      </c>
      <c r="F55" s="433" t="s">
        <v>693</v>
      </c>
      <c r="G55" s="209" t="s">
        <v>49</v>
      </c>
      <c r="H55" s="209" t="s">
        <v>49</v>
      </c>
      <c r="I55" s="209" t="s">
        <v>49</v>
      </c>
      <c r="J55" s="209" t="s">
        <v>49</v>
      </c>
      <c r="K55" s="209">
        <f>SUM(L55-20)</f>
        <v>41378</v>
      </c>
      <c r="L55" s="209">
        <f>SUM(M55*1)</f>
        <v>41398</v>
      </c>
      <c r="M55" s="209">
        <f>SUM(N55*1)</f>
        <v>41398</v>
      </c>
      <c r="N55" s="209">
        <f>SUM(O55*1)</f>
        <v>41398</v>
      </c>
      <c r="O55" s="209">
        <f>SUM(P55-15)</f>
        <v>41398</v>
      </c>
      <c r="P55" s="209">
        <f>SUM(Q55*1)</f>
        <v>41413</v>
      </c>
      <c r="Q55" s="209">
        <f>SUM(R55-8)</f>
        <v>41413</v>
      </c>
      <c r="R55" s="209">
        <f>SUM(S55-10)</f>
        <v>41421</v>
      </c>
      <c r="S55" s="209">
        <f>SUM(T55-30)</f>
        <v>41431</v>
      </c>
      <c r="T55" s="209">
        <f>SUM(U55*1)</f>
        <v>41461</v>
      </c>
      <c r="U55" s="209">
        <f>SUM(V55-30)</f>
        <v>41461</v>
      </c>
      <c r="V55" s="209">
        <f>SUM(W55-15)</f>
        <v>41491</v>
      </c>
      <c r="W55" s="209">
        <f>SUM(X55-10)</f>
        <v>41506</v>
      </c>
      <c r="X55" s="209">
        <v>41516</v>
      </c>
      <c r="Y55" s="210"/>
      <c r="Z55" s="210"/>
      <c r="AA55" s="443">
        <v>175000</v>
      </c>
      <c r="AB55" s="210"/>
    </row>
    <row r="56" spans="1:28" ht="25.5" x14ac:dyDescent="0.25">
      <c r="A56" s="143"/>
      <c r="B56" s="362" t="s">
        <v>1830</v>
      </c>
      <c r="C56" s="361"/>
      <c r="D56" s="361"/>
      <c r="E56" s="213"/>
      <c r="F56" s="362"/>
      <c r="G56" s="39"/>
      <c r="H56" s="39"/>
      <c r="I56" s="39"/>
      <c r="J56" s="39"/>
      <c r="K56" s="39"/>
      <c r="L56" s="39"/>
      <c r="M56" s="39"/>
      <c r="N56" s="39"/>
      <c r="O56" s="39"/>
      <c r="P56" s="39"/>
      <c r="Q56" s="39"/>
      <c r="R56" s="39"/>
      <c r="S56" s="39"/>
      <c r="T56" s="39"/>
      <c r="U56" s="39"/>
      <c r="V56" s="39"/>
      <c r="W56" s="39"/>
      <c r="X56" s="39"/>
      <c r="Y56" s="364"/>
      <c r="Z56" s="364"/>
      <c r="AA56" s="216"/>
      <c r="AB56" s="364"/>
    </row>
    <row r="57" spans="1:28" ht="25.5" x14ac:dyDescent="0.25">
      <c r="A57" s="143"/>
      <c r="B57" s="362" t="s">
        <v>1831</v>
      </c>
      <c r="C57" s="361"/>
      <c r="D57" s="361"/>
      <c r="E57" s="213"/>
      <c r="F57" s="362"/>
      <c r="G57" s="39"/>
      <c r="H57" s="39"/>
      <c r="I57" s="39"/>
      <c r="J57" s="39"/>
      <c r="K57" s="39"/>
      <c r="L57" s="39"/>
      <c r="M57" s="39"/>
      <c r="N57" s="39"/>
      <c r="O57" s="39"/>
      <c r="P57" s="39"/>
      <c r="Q57" s="39"/>
      <c r="R57" s="39"/>
      <c r="S57" s="39"/>
      <c r="T57" s="39"/>
      <c r="U57" s="39"/>
      <c r="V57" s="39"/>
      <c r="W57" s="39"/>
      <c r="X57" s="39"/>
      <c r="Y57" s="364"/>
      <c r="Z57" s="364"/>
      <c r="AA57" s="216"/>
      <c r="AB57" s="364"/>
    </row>
    <row r="58" spans="1:28" ht="25.5" x14ac:dyDescent="0.25">
      <c r="A58" s="143"/>
      <c r="B58" s="362" t="s">
        <v>1832</v>
      </c>
      <c r="C58" s="361"/>
      <c r="D58" s="361"/>
      <c r="E58" s="213"/>
      <c r="F58" s="362"/>
      <c r="G58" s="39"/>
      <c r="H58" s="39"/>
      <c r="I58" s="39"/>
      <c r="J58" s="39"/>
      <c r="K58" s="39"/>
      <c r="L58" s="39"/>
      <c r="M58" s="39"/>
      <c r="N58" s="39"/>
      <c r="O58" s="39"/>
      <c r="P58" s="39"/>
      <c r="Q58" s="39"/>
      <c r="R58" s="39"/>
      <c r="S58" s="39"/>
      <c r="T58" s="39"/>
      <c r="U58" s="39"/>
      <c r="V58" s="39"/>
      <c r="W58" s="39"/>
      <c r="X58" s="39"/>
      <c r="Y58" s="364"/>
      <c r="Z58" s="364"/>
      <c r="AA58" s="216"/>
      <c r="AB58" s="364"/>
    </row>
    <row r="59" spans="1:28" s="444" customFormat="1" x14ac:dyDescent="0.25">
      <c r="A59" s="442">
        <v>25</v>
      </c>
      <c r="B59" s="433" t="s">
        <v>1537</v>
      </c>
      <c r="C59" s="206" t="str">
        <f>IF(AA59&gt;=450000,"LPN",IF(AND(AA59&gt;180000,AA59&lt;450000),"LP",IF(AND(AA59&gt;=53000,AA59&lt;=180000),"3C","2C ")))</f>
        <v xml:space="preserve">2C </v>
      </c>
      <c r="D59" s="206" t="s">
        <v>1790</v>
      </c>
      <c r="E59" s="206" t="s">
        <v>707</v>
      </c>
      <c r="F59" s="433" t="s">
        <v>708</v>
      </c>
      <c r="G59" s="209" t="s">
        <v>49</v>
      </c>
      <c r="H59" s="209" t="s">
        <v>49</v>
      </c>
      <c r="I59" s="209" t="s">
        <v>49</v>
      </c>
      <c r="J59" s="209" t="s">
        <v>49</v>
      </c>
      <c r="K59" s="209">
        <f>SUM(L59-8)</f>
        <v>41397</v>
      </c>
      <c r="L59" s="209">
        <f>SUM(M59*1)</f>
        <v>41405</v>
      </c>
      <c r="M59" s="209">
        <f>SUM(N59*1)</f>
        <v>41405</v>
      </c>
      <c r="N59" s="209">
        <f>SUM(O59-1)</f>
        <v>41405</v>
      </c>
      <c r="O59" s="209">
        <f>SUM(U59-3)</f>
        <v>41406</v>
      </c>
      <c r="P59" s="209">
        <f>SUM(U59*1)</f>
        <v>41409</v>
      </c>
      <c r="Q59" s="209" t="s">
        <v>49</v>
      </c>
      <c r="R59" s="209" t="s">
        <v>49</v>
      </c>
      <c r="S59" s="209" t="s">
        <v>49</v>
      </c>
      <c r="T59" s="209" t="s">
        <v>49</v>
      </c>
      <c r="U59" s="209">
        <f>SUM(V59-4)</f>
        <v>41409</v>
      </c>
      <c r="V59" s="209">
        <f>SUM(W59-4)</f>
        <v>41413</v>
      </c>
      <c r="W59" s="209">
        <f>SUM(X59-3)</f>
        <v>41417</v>
      </c>
      <c r="X59" s="209">
        <v>41420</v>
      </c>
      <c r="Y59" s="210"/>
      <c r="Z59" s="210"/>
      <c r="AA59" s="443">
        <v>14000</v>
      </c>
      <c r="AB59" s="210"/>
    </row>
    <row r="60" spans="1:28" x14ac:dyDescent="0.25">
      <c r="A60" s="143"/>
      <c r="B60" s="313" t="s">
        <v>1833</v>
      </c>
      <c r="C60" s="312"/>
      <c r="D60" s="312"/>
      <c r="E60" s="319"/>
      <c r="F60" s="313"/>
      <c r="G60" s="31"/>
      <c r="H60" s="31"/>
      <c r="I60" s="31"/>
      <c r="J60" s="31"/>
      <c r="K60" s="31"/>
      <c r="L60" s="31"/>
      <c r="M60" s="31"/>
      <c r="N60" s="31"/>
      <c r="O60" s="31"/>
      <c r="P60" s="32"/>
      <c r="Q60" s="32"/>
      <c r="R60" s="32"/>
      <c r="S60" s="32"/>
      <c r="T60" s="32"/>
      <c r="U60" s="32"/>
      <c r="V60" s="32"/>
      <c r="W60" s="32"/>
      <c r="X60" s="32"/>
      <c r="Y60" s="310"/>
      <c r="Z60" s="310"/>
      <c r="AA60" s="142"/>
      <c r="AB60" s="310"/>
    </row>
    <row r="61" spans="1:28" s="444" customFormat="1" x14ac:dyDescent="0.25">
      <c r="A61" s="442">
        <v>26</v>
      </c>
      <c r="B61" s="433" t="s">
        <v>1834</v>
      </c>
      <c r="C61" s="206" t="str">
        <f>IF(AA61&gt;=450000,"LPN",IF(AND(AA61&gt;180000,AA61&lt;450000),"LP",IF(AND(AA61&gt;=53000,AA61&lt;=180000),"3C","2C ")))</f>
        <v>LP</v>
      </c>
      <c r="D61" s="206" t="s">
        <v>1790</v>
      </c>
      <c r="E61" s="206" t="s">
        <v>709</v>
      </c>
      <c r="F61" s="433" t="s">
        <v>693</v>
      </c>
      <c r="G61" s="209" t="s">
        <v>49</v>
      </c>
      <c r="H61" s="209" t="s">
        <v>49</v>
      </c>
      <c r="I61" s="209" t="s">
        <v>49</v>
      </c>
      <c r="J61" s="209" t="s">
        <v>49</v>
      </c>
      <c r="K61" s="209">
        <f>SUM(L61-20)</f>
        <v>41378</v>
      </c>
      <c r="L61" s="209">
        <f>SUM(M61*1)</f>
        <v>41398</v>
      </c>
      <c r="M61" s="209">
        <f>SUM(N61*1)</f>
        <v>41398</v>
      </c>
      <c r="N61" s="209">
        <f>SUM(O61*1)</f>
        <v>41398</v>
      </c>
      <c r="O61" s="209">
        <f>SUM(P61-15)</f>
        <v>41398</v>
      </c>
      <c r="P61" s="209">
        <f>SUM(Q61*1)</f>
        <v>41413</v>
      </c>
      <c r="Q61" s="209">
        <f>SUM(R61-8)</f>
        <v>41413</v>
      </c>
      <c r="R61" s="209">
        <f>SUM(S61-10)</f>
        <v>41421</v>
      </c>
      <c r="S61" s="209">
        <f>SUM(T61-30)</f>
        <v>41431</v>
      </c>
      <c r="T61" s="209">
        <f>SUM(U61*1)</f>
        <v>41461</v>
      </c>
      <c r="U61" s="209">
        <f>SUM(V61-30)</f>
        <v>41461</v>
      </c>
      <c r="V61" s="209">
        <f>SUM(W61-15)</f>
        <v>41491</v>
      </c>
      <c r="W61" s="209">
        <f>SUM(X61-10)</f>
        <v>41506</v>
      </c>
      <c r="X61" s="209">
        <v>41516</v>
      </c>
      <c r="Y61" s="210"/>
      <c r="Z61" s="210"/>
      <c r="AA61" s="443">
        <v>259000</v>
      </c>
      <c r="AB61" s="210"/>
    </row>
    <row r="62" spans="1:28" x14ac:dyDescent="0.25">
      <c r="A62" s="143"/>
      <c r="B62" s="362" t="s">
        <v>1835</v>
      </c>
      <c r="C62" s="361"/>
      <c r="D62" s="361"/>
      <c r="E62" s="213"/>
      <c r="F62" s="362"/>
      <c r="G62" s="39"/>
      <c r="H62" s="39"/>
      <c r="I62" s="39"/>
      <c r="J62" s="39"/>
      <c r="K62" s="39"/>
      <c r="L62" s="39"/>
      <c r="M62" s="39"/>
      <c r="N62" s="39"/>
      <c r="O62" s="39"/>
      <c r="P62" s="39"/>
      <c r="Q62" s="39"/>
      <c r="R62" s="39"/>
      <c r="S62" s="39"/>
      <c r="T62" s="39"/>
      <c r="U62" s="39"/>
      <c r="V62" s="39"/>
      <c r="W62" s="39"/>
      <c r="X62" s="39"/>
      <c r="Y62" s="364"/>
      <c r="Z62" s="364"/>
      <c r="AA62" s="216"/>
      <c r="AB62" s="364"/>
    </row>
    <row r="63" spans="1:28" ht="25.5" x14ac:dyDescent="0.25">
      <c r="A63" s="143"/>
      <c r="B63" s="362" t="s">
        <v>1836</v>
      </c>
      <c r="C63" s="361"/>
      <c r="D63" s="361"/>
      <c r="E63" s="213"/>
      <c r="F63" s="362"/>
      <c r="G63" s="39"/>
      <c r="H63" s="39"/>
      <c r="I63" s="39"/>
      <c r="J63" s="39"/>
      <c r="K63" s="39"/>
      <c r="L63" s="39"/>
      <c r="M63" s="39"/>
      <c r="N63" s="39"/>
      <c r="O63" s="39"/>
      <c r="P63" s="39"/>
      <c r="Q63" s="39"/>
      <c r="R63" s="39"/>
      <c r="S63" s="39"/>
      <c r="T63" s="39"/>
      <c r="U63" s="39"/>
      <c r="V63" s="39"/>
      <c r="W63" s="39"/>
      <c r="X63" s="39"/>
      <c r="Y63" s="364"/>
      <c r="Z63" s="364"/>
      <c r="AA63" s="216"/>
      <c r="AB63" s="364"/>
    </row>
    <row r="64" spans="1:28" ht="25.5" x14ac:dyDescent="0.25">
      <c r="A64" s="143"/>
      <c r="B64" s="362" t="s">
        <v>1837</v>
      </c>
      <c r="C64" s="361"/>
      <c r="D64" s="361"/>
      <c r="E64" s="213"/>
      <c r="F64" s="362"/>
      <c r="G64" s="39"/>
      <c r="H64" s="39"/>
      <c r="I64" s="39"/>
      <c r="J64" s="39"/>
      <c r="K64" s="39"/>
      <c r="L64" s="39"/>
      <c r="M64" s="39"/>
      <c r="N64" s="39"/>
      <c r="O64" s="39"/>
      <c r="P64" s="39"/>
      <c r="Q64" s="39"/>
      <c r="R64" s="39"/>
      <c r="S64" s="39"/>
      <c r="T64" s="39"/>
      <c r="U64" s="39"/>
      <c r="V64" s="39"/>
      <c r="W64" s="39"/>
      <c r="X64" s="39"/>
      <c r="Y64" s="364"/>
      <c r="Z64" s="364"/>
      <c r="AA64" s="216"/>
      <c r="AB64" s="364"/>
    </row>
    <row r="65" spans="1:28" ht="25.5" x14ac:dyDescent="0.25">
      <c r="A65" s="143"/>
      <c r="B65" s="362" t="s">
        <v>1838</v>
      </c>
      <c r="C65" s="361"/>
      <c r="D65" s="361"/>
      <c r="E65" s="213"/>
      <c r="F65" s="362"/>
      <c r="G65" s="39"/>
      <c r="H65" s="39"/>
      <c r="I65" s="39"/>
      <c r="J65" s="39"/>
      <c r="K65" s="39"/>
      <c r="L65" s="39"/>
      <c r="M65" s="39"/>
      <c r="N65" s="39"/>
      <c r="O65" s="39"/>
      <c r="P65" s="39"/>
      <c r="Q65" s="39"/>
      <c r="R65" s="39"/>
      <c r="S65" s="39"/>
      <c r="T65" s="39"/>
      <c r="U65" s="39"/>
      <c r="V65" s="39"/>
      <c r="W65" s="39"/>
      <c r="X65" s="39"/>
      <c r="Y65" s="364"/>
      <c r="Z65" s="364"/>
      <c r="AA65" s="216"/>
      <c r="AB65" s="364"/>
    </row>
    <row r="66" spans="1:28" ht="25.5" x14ac:dyDescent="0.25">
      <c r="A66" s="143"/>
      <c r="B66" s="362" t="s">
        <v>1839</v>
      </c>
      <c r="C66" s="361"/>
      <c r="D66" s="361"/>
      <c r="E66" s="213"/>
      <c r="F66" s="362"/>
      <c r="G66" s="39"/>
      <c r="H66" s="39"/>
      <c r="I66" s="39"/>
      <c r="J66" s="39"/>
      <c r="K66" s="39"/>
      <c r="L66" s="39"/>
      <c r="M66" s="39"/>
      <c r="N66" s="39"/>
      <c r="O66" s="39"/>
      <c r="P66" s="39"/>
      <c r="Q66" s="39"/>
      <c r="R66" s="39"/>
      <c r="S66" s="39"/>
      <c r="T66" s="39"/>
      <c r="U66" s="39"/>
      <c r="V66" s="39"/>
      <c r="W66" s="39"/>
      <c r="X66" s="39"/>
      <c r="Y66" s="364"/>
      <c r="Z66" s="364"/>
      <c r="AA66" s="216"/>
      <c r="AB66" s="364"/>
    </row>
    <row r="67" spans="1:28" ht="25.5" x14ac:dyDescent="0.25">
      <c r="A67" s="143"/>
      <c r="B67" s="362" t="s">
        <v>1840</v>
      </c>
      <c r="C67" s="361"/>
      <c r="D67" s="361"/>
      <c r="E67" s="213"/>
      <c r="F67" s="362"/>
      <c r="G67" s="39"/>
      <c r="H67" s="39"/>
      <c r="I67" s="39"/>
      <c r="J67" s="39"/>
      <c r="K67" s="39"/>
      <c r="L67" s="39"/>
      <c r="M67" s="39"/>
      <c r="N67" s="39"/>
      <c r="O67" s="39"/>
      <c r="P67" s="39"/>
      <c r="Q67" s="39"/>
      <c r="R67" s="39"/>
      <c r="S67" s="39"/>
      <c r="T67" s="39"/>
      <c r="U67" s="39"/>
      <c r="V67" s="39"/>
      <c r="W67" s="39"/>
      <c r="X67" s="39"/>
      <c r="Y67" s="364"/>
      <c r="Z67" s="364"/>
      <c r="AA67" s="216"/>
      <c r="AB67" s="364"/>
    </row>
    <row r="68" spans="1:28" ht="25.5" x14ac:dyDescent="0.25">
      <c r="A68" s="143"/>
      <c r="B68" s="362" t="s">
        <v>1841</v>
      </c>
      <c r="C68" s="361"/>
      <c r="D68" s="361"/>
      <c r="E68" s="213"/>
      <c r="F68" s="362"/>
      <c r="G68" s="39"/>
      <c r="H68" s="39"/>
      <c r="I68" s="39"/>
      <c r="J68" s="39"/>
      <c r="K68" s="39"/>
      <c r="L68" s="39"/>
      <c r="M68" s="39"/>
      <c r="N68" s="39"/>
      <c r="O68" s="39"/>
      <c r="P68" s="39"/>
      <c r="Q68" s="39"/>
      <c r="R68" s="39"/>
      <c r="S68" s="39"/>
      <c r="T68" s="39"/>
      <c r="U68" s="39"/>
      <c r="V68" s="39"/>
      <c r="W68" s="39"/>
      <c r="X68" s="39"/>
      <c r="Y68" s="364"/>
      <c r="Z68" s="364"/>
      <c r="AA68" s="216"/>
      <c r="AB68" s="364"/>
    </row>
    <row r="69" spans="1:28" ht="25.5" x14ac:dyDescent="0.25">
      <c r="A69" s="143"/>
      <c r="B69" s="362" t="s">
        <v>1842</v>
      </c>
      <c r="C69" s="361"/>
      <c r="D69" s="361"/>
      <c r="E69" s="213"/>
      <c r="F69" s="362"/>
      <c r="G69" s="39"/>
      <c r="H69" s="39"/>
      <c r="I69" s="39"/>
      <c r="J69" s="39"/>
      <c r="K69" s="39"/>
      <c r="L69" s="39"/>
      <c r="M69" s="39"/>
      <c r="N69" s="39"/>
      <c r="O69" s="39"/>
      <c r="P69" s="39"/>
      <c r="Q69" s="39"/>
      <c r="R69" s="39"/>
      <c r="S69" s="39"/>
      <c r="T69" s="39"/>
      <c r="U69" s="39"/>
      <c r="V69" s="39"/>
      <c r="W69" s="39"/>
      <c r="X69" s="39"/>
      <c r="Y69" s="364"/>
      <c r="Z69" s="364"/>
      <c r="AA69" s="216"/>
      <c r="AB69" s="364"/>
    </row>
    <row r="70" spans="1:28" x14ac:dyDescent="0.25">
      <c r="A70" s="143"/>
      <c r="B70" s="362" t="s">
        <v>1843</v>
      </c>
      <c r="C70" s="361"/>
      <c r="D70" s="361"/>
      <c r="E70" s="213"/>
      <c r="F70" s="362"/>
      <c r="G70" s="39"/>
      <c r="H70" s="39"/>
      <c r="I70" s="39"/>
      <c r="J70" s="39"/>
      <c r="K70" s="39"/>
      <c r="L70" s="39"/>
      <c r="M70" s="39"/>
      <c r="N70" s="39"/>
      <c r="O70" s="39"/>
      <c r="P70" s="39"/>
      <c r="Q70" s="39"/>
      <c r="R70" s="39"/>
      <c r="S70" s="39"/>
      <c r="T70" s="39"/>
      <c r="U70" s="39"/>
      <c r="V70" s="39"/>
      <c r="W70" s="39"/>
      <c r="X70" s="39"/>
      <c r="Y70" s="364"/>
      <c r="Z70" s="364"/>
      <c r="AA70" s="216"/>
      <c r="AB70" s="364"/>
    </row>
    <row r="71" spans="1:28" x14ac:dyDescent="0.25">
      <c r="A71" s="143"/>
      <c r="B71" s="362" t="s">
        <v>1844</v>
      </c>
      <c r="C71" s="361"/>
      <c r="D71" s="361"/>
      <c r="E71" s="213"/>
      <c r="F71" s="362"/>
      <c r="G71" s="39"/>
      <c r="H71" s="39"/>
      <c r="I71" s="39"/>
      <c r="J71" s="39"/>
      <c r="K71" s="39"/>
      <c r="L71" s="39"/>
      <c r="M71" s="39"/>
      <c r="N71" s="39"/>
      <c r="O71" s="39"/>
      <c r="P71" s="39"/>
      <c r="Q71" s="39"/>
      <c r="R71" s="39"/>
      <c r="S71" s="39"/>
      <c r="T71" s="39"/>
      <c r="U71" s="39"/>
      <c r="V71" s="39"/>
      <c r="W71" s="39"/>
      <c r="X71" s="39"/>
      <c r="Y71" s="364"/>
      <c r="Z71" s="364"/>
      <c r="AA71" s="216"/>
      <c r="AB71" s="364"/>
    </row>
    <row r="72" spans="1:28" ht="25.5" x14ac:dyDescent="0.25">
      <c r="A72" s="143"/>
      <c r="B72" s="362" t="s">
        <v>1845</v>
      </c>
      <c r="C72" s="361"/>
      <c r="D72" s="361"/>
      <c r="E72" s="213"/>
      <c r="F72" s="362"/>
      <c r="G72" s="39"/>
      <c r="H72" s="39"/>
      <c r="I72" s="39"/>
      <c r="J72" s="39"/>
      <c r="K72" s="39"/>
      <c r="L72" s="39"/>
      <c r="M72" s="39"/>
      <c r="N72" s="39"/>
      <c r="O72" s="39"/>
      <c r="P72" s="39"/>
      <c r="Q72" s="39"/>
      <c r="R72" s="39"/>
      <c r="S72" s="39"/>
      <c r="T72" s="39"/>
      <c r="U72" s="39"/>
      <c r="V72" s="39"/>
      <c r="W72" s="39"/>
      <c r="X72" s="39"/>
      <c r="Y72" s="364"/>
      <c r="Z72" s="364"/>
      <c r="AA72" s="216"/>
      <c r="AB72" s="364"/>
    </row>
    <row r="73" spans="1:28" x14ac:dyDescent="0.25">
      <c r="A73" s="143"/>
      <c r="B73" s="362" t="s">
        <v>1846</v>
      </c>
      <c r="C73" s="361"/>
      <c r="D73" s="361"/>
      <c r="E73" s="213"/>
      <c r="F73" s="362"/>
      <c r="G73" s="39"/>
      <c r="H73" s="39"/>
      <c r="I73" s="39"/>
      <c r="J73" s="39"/>
      <c r="K73" s="39"/>
      <c r="L73" s="39"/>
      <c r="M73" s="39"/>
      <c r="N73" s="39"/>
      <c r="O73" s="39"/>
      <c r="P73" s="39"/>
      <c r="Q73" s="39"/>
      <c r="R73" s="39"/>
      <c r="S73" s="39"/>
      <c r="T73" s="39"/>
      <c r="U73" s="39"/>
      <c r="V73" s="39"/>
      <c r="W73" s="39"/>
      <c r="X73" s="39"/>
      <c r="Y73" s="364"/>
      <c r="Z73" s="364"/>
      <c r="AA73" s="216"/>
      <c r="AB73" s="364"/>
    </row>
    <row r="74" spans="1:28" ht="25.5" x14ac:dyDescent="0.25">
      <c r="A74" s="143"/>
      <c r="B74" s="362" t="s">
        <v>1847</v>
      </c>
      <c r="C74" s="361"/>
      <c r="D74" s="361"/>
      <c r="E74" s="213"/>
      <c r="F74" s="362"/>
      <c r="G74" s="39"/>
      <c r="H74" s="39"/>
      <c r="I74" s="39"/>
      <c r="J74" s="39"/>
      <c r="K74" s="39"/>
      <c r="L74" s="39"/>
      <c r="M74" s="39"/>
      <c r="N74" s="39"/>
      <c r="O74" s="39"/>
      <c r="P74" s="39"/>
      <c r="Q74" s="39"/>
      <c r="R74" s="39"/>
      <c r="S74" s="39"/>
      <c r="T74" s="39"/>
      <c r="U74" s="39"/>
      <c r="V74" s="39"/>
      <c r="W74" s="39"/>
      <c r="X74" s="39"/>
      <c r="Y74" s="364"/>
      <c r="Z74" s="364"/>
      <c r="AA74" s="216"/>
      <c r="AB74" s="364"/>
    </row>
    <row r="75" spans="1:28" x14ac:dyDescent="0.25">
      <c r="A75" s="143"/>
      <c r="B75" s="362" t="s">
        <v>1848</v>
      </c>
      <c r="C75" s="361"/>
      <c r="D75" s="361"/>
      <c r="E75" s="213"/>
      <c r="F75" s="362"/>
      <c r="G75" s="39"/>
      <c r="H75" s="39"/>
      <c r="I75" s="39"/>
      <c r="J75" s="39"/>
      <c r="K75" s="39"/>
      <c r="L75" s="39"/>
      <c r="M75" s="39"/>
      <c r="N75" s="39"/>
      <c r="O75" s="39"/>
      <c r="P75" s="39"/>
      <c r="Q75" s="39"/>
      <c r="R75" s="39"/>
      <c r="S75" s="39"/>
      <c r="T75" s="39"/>
      <c r="U75" s="39"/>
      <c r="V75" s="39"/>
      <c r="W75" s="39"/>
      <c r="X75" s="39"/>
      <c r="Y75" s="364"/>
      <c r="Z75" s="364"/>
      <c r="AA75" s="216"/>
      <c r="AB75" s="364"/>
    </row>
    <row r="76" spans="1:28" ht="25.5" x14ac:dyDescent="0.25">
      <c r="A76" s="143"/>
      <c r="B76" s="362" t="s">
        <v>1849</v>
      </c>
      <c r="C76" s="361"/>
      <c r="D76" s="361"/>
      <c r="E76" s="213"/>
      <c r="F76" s="362"/>
      <c r="G76" s="39"/>
      <c r="H76" s="39"/>
      <c r="I76" s="39"/>
      <c r="J76" s="39"/>
      <c r="K76" s="39"/>
      <c r="L76" s="39"/>
      <c r="M76" s="39"/>
      <c r="N76" s="39"/>
      <c r="O76" s="39"/>
      <c r="P76" s="39"/>
      <c r="Q76" s="39"/>
      <c r="R76" s="39"/>
      <c r="S76" s="39"/>
      <c r="T76" s="39"/>
      <c r="U76" s="39"/>
      <c r="V76" s="39"/>
      <c r="W76" s="39"/>
      <c r="X76" s="39"/>
      <c r="Y76" s="364"/>
      <c r="Z76" s="364"/>
      <c r="AA76" s="216"/>
      <c r="AB76" s="364"/>
    </row>
    <row r="77" spans="1:28" ht="25.5" x14ac:dyDescent="0.25">
      <c r="A77" s="143"/>
      <c r="B77" s="362" t="s">
        <v>1850</v>
      </c>
      <c r="C77" s="361"/>
      <c r="D77" s="361"/>
      <c r="E77" s="213"/>
      <c r="F77" s="362"/>
      <c r="G77" s="39"/>
      <c r="H77" s="39"/>
      <c r="I77" s="39"/>
      <c r="J77" s="39"/>
      <c r="K77" s="39"/>
      <c r="L77" s="39"/>
      <c r="M77" s="39"/>
      <c r="N77" s="39"/>
      <c r="O77" s="39"/>
      <c r="P77" s="39"/>
      <c r="Q77" s="39"/>
      <c r="R77" s="39"/>
      <c r="S77" s="39"/>
      <c r="T77" s="39"/>
      <c r="U77" s="39"/>
      <c r="V77" s="39"/>
      <c r="W77" s="39"/>
      <c r="X77" s="39"/>
      <c r="Y77" s="364"/>
      <c r="Z77" s="364"/>
      <c r="AA77" s="216"/>
      <c r="AB77" s="364"/>
    </row>
    <row r="78" spans="1:28" x14ac:dyDescent="0.25">
      <c r="A78" s="143"/>
      <c r="B78" s="362" t="s">
        <v>1851</v>
      </c>
      <c r="C78" s="361"/>
      <c r="D78" s="361"/>
      <c r="E78" s="213"/>
      <c r="F78" s="362"/>
      <c r="G78" s="39"/>
      <c r="H78" s="39"/>
      <c r="I78" s="39"/>
      <c r="J78" s="39"/>
      <c r="K78" s="39"/>
      <c r="L78" s="39"/>
      <c r="M78" s="39"/>
      <c r="N78" s="39"/>
      <c r="O78" s="39"/>
      <c r="P78" s="39"/>
      <c r="Q78" s="39"/>
      <c r="R78" s="39"/>
      <c r="S78" s="39"/>
      <c r="T78" s="39"/>
      <c r="U78" s="39"/>
      <c r="V78" s="39"/>
      <c r="W78" s="39"/>
      <c r="X78" s="39"/>
      <c r="Y78" s="364"/>
      <c r="Z78" s="364"/>
      <c r="AA78" s="216"/>
      <c r="AB78" s="364"/>
    </row>
    <row r="79" spans="1:28" x14ac:dyDescent="0.25">
      <c r="A79" s="143"/>
      <c r="B79" s="362" t="s">
        <v>1852</v>
      </c>
      <c r="C79" s="361"/>
      <c r="D79" s="361"/>
      <c r="E79" s="213"/>
      <c r="F79" s="362"/>
      <c r="G79" s="39"/>
      <c r="H79" s="39"/>
      <c r="I79" s="39"/>
      <c r="J79" s="39"/>
      <c r="K79" s="39"/>
      <c r="L79" s="39"/>
      <c r="M79" s="39"/>
      <c r="N79" s="39"/>
      <c r="O79" s="39"/>
      <c r="P79" s="39"/>
      <c r="Q79" s="39"/>
      <c r="R79" s="39"/>
      <c r="S79" s="39"/>
      <c r="T79" s="39"/>
      <c r="U79" s="39"/>
      <c r="V79" s="39"/>
      <c r="W79" s="39"/>
      <c r="X79" s="39"/>
      <c r="Y79" s="364"/>
      <c r="Z79" s="364"/>
      <c r="AA79" s="216"/>
      <c r="AB79" s="364"/>
    </row>
    <row r="80" spans="1:28" x14ac:dyDescent="0.25">
      <c r="A80" s="143"/>
      <c r="B80" s="362" t="s">
        <v>1853</v>
      </c>
      <c r="C80" s="361"/>
      <c r="D80" s="361"/>
      <c r="E80" s="213"/>
      <c r="F80" s="362"/>
      <c r="G80" s="39"/>
      <c r="H80" s="39"/>
      <c r="I80" s="39"/>
      <c r="J80" s="39"/>
      <c r="K80" s="39"/>
      <c r="L80" s="39"/>
      <c r="M80" s="39"/>
      <c r="N80" s="39"/>
      <c r="O80" s="39"/>
      <c r="P80" s="39"/>
      <c r="Q80" s="39"/>
      <c r="R80" s="39"/>
      <c r="S80" s="39"/>
      <c r="T80" s="39"/>
      <c r="U80" s="39"/>
      <c r="V80" s="39"/>
      <c r="W80" s="39"/>
      <c r="X80" s="39"/>
      <c r="Y80" s="364"/>
      <c r="Z80" s="364"/>
      <c r="AA80" s="216"/>
      <c r="AB80" s="364"/>
    </row>
    <row r="81" spans="1:28" x14ac:dyDescent="0.25">
      <c r="A81" s="143"/>
      <c r="B81" s="362" t="s">
        <v>1854</v>
      </c>
      <c r="C81" s="361"/>
      <c r="D81" s="361"/>
      <c r="E81" s="213"/>
      <c r="F81" s="362"/>
      <c r="G81" s="39"/>
      <c r="H81" s="39"/>
      <c r="I81" s="39"/>
      <c r="J81" s="39"/>
      <c r="K81" s="39"/>
      <c r="L81" s="39"/>
      <c r="M81" s="39"/>
      <c r="N81" s="39"/>
      <c r="O81" s="39"/>
      <c r="P81" s="39"/>
      <c r="Q81" s="39"/>
      <c r="R81" s="39"/>
      <c r="S81" s="39"/>
      <c r="T81" s="39"/>
      <c r="U81" s="39"/>
      <c r="V81" s="39"/>
      <c r="W81" s="39"/>
      <c r="X81" s="39"/>
      <c r="Y81" s="364"/>
      <c r="Z81" s="364"/>
      <c r="AA81" s="216"/>
      <c r="AB81" s="364"/>
    </row>
    <row r="82" spans="1:28" ht="25.5" x14ac:dyDescent="0.25">
      <c r="A82" s="143"/>
      <c r="B82" s="362" t="s">
        <v>1855</v>
      </c>
      <c r="C82" s="361"/>
      <c r="D82" s="361"/>
      <c r="E82" s="213"/>
      <c r="F82" s="362"/>
      <c r="G82" s="39"/>
      <c r="H82" s="39"/>
      <c r="I82" s="39"/>
      <c r="J82" s="39"/>
      <c r="K82" s="39"/>
      <c r="L82" s="39"/>
      <c r="M82" s="39"/>
      <c r="N82" s="39"/>
      <c r="O82" s="39"/>
      <c r="P82" s="39"/>
      <c r="Q82" s="39"/>
      <c r="R82" s="39"/>
      <c r="S82" s="39"/>
      <c r="T82" s="39"/>
      <c r="U82" s="39"/>
      <c r="V82" s="39"/>
      <c r="W82" s="39"/>
      <c r="X82" s="39"/>
      <c r="Y82" s="364"/>
      <c r="Z82" s="364"/>
      <c r="AA82" s="216"/>
      <c r="AB82" s="364"/>
    </row>
    <row r="83" spans="1:28" ht="25.5" x14ac:dyDescent="0.25">
      <c r="A83" s="143"/>
      <c r="B83" s="362" t="s">
        <v>1856</v>
      </c>
      <c r="C83" s="361"/>
      <c r="D83" s="361"/>
      <c r="E83" s="213"/>
      <c r="F83" s="362"/>
      <c r="G83" s="39"/>
      <c r="H83" s="39"/>
      <c r="I83" s="39"/>
      <c r="J83" s="39"/>
      <c r="K83" s="39"/>
      <c r="L83" s="39"/>
      <c r="M83" s="39"/>
      <c r="N83" s="39"/>
      <c r="O83" s="39"/>
      <c r="P83" s="39"/>
      <c r="Q83" s="39"/>
      <c r="R83" s="39"/>
      <c r="S83" s="39"/>
      <c r="T83" s="39"/>
      <c r="U83" s="39"/>
      <c r="V83" s="39"/>
      <c r="W83" s="39"/>
      <c r="X83" s="39"/>
      <c r="Y83" s="364"/>
      <c r="Z83" s="364"/>
      <c r="AA83" s="216"/>
      <c r="AB83" s="364"/>
    </row>
    <row r="84" spans="1:28" ht="25.5" x14ac:dyDescent="0.25">
      <c r="A84" s="143"/>
      <c r="B84" s="362" t="s">
        <v>1857</v>
      </c>
      <c r="C84" s="361"/>
      <c r="D84" s="361"/>
      <c r="E84" s="213"/>
      <c r="F84" s="362"/>
      <c r="G84" s="39"/>
      <c r="H84" s="39"/>
      <c r="I84" s="39"/>
      <c r="J84" s="39"/>
      <c r="K84" s="39"/>
      <c r="L84" s="39"/>
      <c r="M84" s="39"/>
      <c r="N84" s="39"/>
      <c r="O84" s="39"/>
      <c r="P84" s="39"/>
      <c r="Q84" s="39"/>
      <c r="R84" s="39"/>
      <c r="S84" s="39"/>
      <c r="T84" s="39"/>
      <c r="U84" s="39"/>
      <c r="V84" s="39"/>
      <c r="W84" s="39"/>
      <c r="X84" s="39"/>
      <c r="Y84" s="364"/>
      <c r="Z84" s="364"/>
      <c r="AA84" s="216"/>
      <c r="AB84" s="364"/>
    </row>
    <row r="85" spans="1:28" ht="25.5" x14ac:dyDescent="0.25">
      <c r="A85" s="143"/>
      <c r="B85" s="362" t="s">
        <v>1858</v>
      </c>
      <c r="C85" s="361"/>
      <c r="D85" s="361"/>
      <c r="E85" s="213"/>
      <c r="F85" s="362"/>
      <c r="G85" s="39"/>
      <c r="H85" s="39"/>
      <c r="I85" s="39"/>
      <c r="J85" s="39"/>
      <c r="K85" s="39"/>
      <c r="L85" s="39"/>
      <c r="M85" s="39"/>
      <c r="N85" s="39"/>
      <c r="O85" s="39"/>
      <c r="P85" s="39"/>
      <c r="Q85" s="39"/>
      <c r="R85" s="39"/>
      <c r="S85" s="39"/>
      <c r="T85" s="39"/>
      <c r="U85" s="39"/>
      <c r="V85" s="39"/>
      <c r="W85" s="39"/>
      <c r="X85" s="39"/>
      <c r="Y85" s="364"/>
      <c r="Z85" s="364"/>
      <c r="AA85" s="216"/>
      <c r="AB85" s="364"/>
    </row>
    <row r="86" spans="1:28" ht="25.5" x14ac:dyDescent="0.25">
      <c r="A86" s="143"/>
      <c r="B86" s="362" t="s">
        <v>1859</v>
      </c>
      <c r="C86" s="361"/>
      <c r="D86" s="361"/>
      <c r="E86" s="213"/>
      <c r="F86" s="362"/>
      <c r="G86" s="39"/>
      <c r="H86" s="39"/>
      <c r="I86" s="39"/>
      <c r="J86" s="39"/>
      <c r="K86" s="39"/>
      <c r="L86" s="39"/>
      <c r="M86" s="39"/>
      <c r="N86" s="39"/>
      <c r="O86" s="39"/>
      <c r="P86" s="39"/>
      <c r="Q86" s="39"/>
      <c r="R86" s="39"/>
      <c r="S86" s="39"/>
      <c r="T86" s="39"/>
      <c r="U86" s="39"/>
      <c r="V86" s="39"/>
      <c r="W86" s="39"/>
      <c r="X86" s="39"/>
      <c r="Y86" s="364"/>
      <c r="Z86" s="364"/>
      <c r="AA86" s="216"/>
      <c r="AB86" s="364"/>
    </row>
    <row r="87" spans="1:28" ht="25.5" x14ac:dyDescent="0.25">
      <c r="A87" s="143"/>
      <c r="B87" s="362" t="s">
        <v>1860</v>
      </c>
      <c r="C87" s="361"/>
      <c r="D87" s="361"/>
      <c r="E87" s="213"/>
      <c r="F87" s="362"/>
      <c r="G87" s="39"/>
      <c r="H87" s="39"/>
      <c r="I87" s="39"/>
      <c r="J87" s="39"/>
      <c r="K87" s="39"/>
      <c r="L87" s="39"/>
      <c r="M87" s="39"/>
      <c r="N87" s="39"/>
      <c r="O87" s="39"/>
      <c r="P87" s="39"/>
      <c r="Q87" s="39"/>
      <c r="R87" s="39"/>
      <c r="S87" s="39"/>
      <c r="T87" s="39"/>
      <c r="U87" s="39"/>
      <c r="V87" s="39"/>
      <c r="W87" s="39"/>
      <c r="X87" s="39"/>
      <c r="Y87" s="364"/>
      <c r="Z87" s="364"/>
      <c r="AA87" s="216"/>
      <c r="AB87" s="364"/>
    </row>
    <row r="88" spans="1:28" ht="25.5" x14ac:dyDescent="0.25">
      <c r="A88" s="143"/>
      <c r="B88" s="362" t="s">
        <v>1861</v>
      </c>
      <c r="C88" s="361"/>
      <c r="D88" s="361"/>
      <c r="E88" s="213"/>
      <c r="F88" s="362"/>
      <c r="G88" s="39"/>
      <c r="H88" s="39"/>
      <c r="I88" s="39"/>
      <c r="J88" s="39"/>
      <c r="K88" s="39"/>
      <c r="L88" s="39"/>
      <c r="M88" s="39"/>
      <c r="N88" s="39"/>
      <c r="O88" s="39"/>
      <c r="P88" s="39"/>
      <c r="Q88" s="39"/>
      <c r="R88" s="39"/>
      <c r="S88" s="39"/>
      <c r="T88" s="39"/>
      <c r="U88" s="39"/>
      <c r="V88" s="39"/>
      <c r="W88" s="39"/>
      <c r="X88" s="39"/>
      <c r="Y88" s="364"/>
      <c r="Z88" s="364"/>
      <c r="AA88" s="216"/>
      <c r="AB88" s="364"/>
    </row>
    <row r="89" spans="1:28" ht="25.5" x14ac:dyDescent="0.25">
      <c r="A89" s="143"/>
      <c r="B89" s="362" t="s">
        <v>1862</v>
      </c>
      <c r="C89" s="361"/>
      <c r="D89" s="361"/>
      <c r="E89" s="213"/>
      <c r="F89" s="362"/>
      <c r="G89" s="39"/>
      <c r="H89" s="39"/>
      <c r="I89" s="39"/>
      <c r="J89" s="39"/>
      <c r="K89" s="39"/>
      <c r="L89" s="39"/>
      <c r="M89" s="39"/>
      <c r="N89" s="39"/>
      <c r="O89" s="39"/>
      <c r="P89" s="39"/>
      <c r="Q89" s="39"/>
      <c r="R89" s="39"/>
      <c r="S89" s="39"/>
      <c r="T89" s="39"/>
      <c r="U89" s="39"/>
      <c r="V89" s="39"/>
      <c r="W89" s="39"/>
      <c r="X89" s="39"/>
      <c r="Y89" s="364"/>
      <c r="Z89" s="364"/>
      <c r="AA89" s="216"/>
      <c r="AB89" s="364"/>
    </row>
    <row r="90" spans="1:28" ht="25.5" x14ac:dyDescent="0.25">
      <c r="A90" s="143"/>
      <c r="B90" s="362" t="s">
        <v>1863</v>
      </c>
      <c r="C90" s="361"/>
      <c r="D90" s="361"/>
      <c r="E90" s="213"/>
      <c r="F90" s="362"/>
      <c r="G90" s="39"/>
      <c r="H90" s="39"/>
      <c r="I90" s="39"/>
      <c r="J90" s="39"/>
      <c r="K90" s="39"/>
      <c r="L90" s="39"/>
      <c r="M90" s="39"/>
      <c r="N90" s="39"/>
      <c r="O90" s="39"/>
      <c r="P90" s="39"/>
      <c r="Q90" s="39"/>
      <c r="R90" s="39"/>
      <c r="S90" s="39"/>
      <c r="T90" s="39"/>
      <c r="U90" s="39"/>
      <c r="V90" s="39"/>
      <c r="W90" s="39"/>
      <c r="X90" s="39"/>
      <c r="Y90" s="364"/>
      <c r="Z90" s="364"/>
      <c r="AA90" s="216"/>
      <c r="AB90" s="364"/>
    </row>
    <row r="91" spans="1:28" ht="25.5" x14ac:dyDescent="0.25">
      <c r="A91" s="143"/>
      <c r="B91" s="362" t="s">
        <v>1864</v>
      </c>
      <c r="C91" s="361"/>
      <c r="D91" s="361"/>
      <c r="E91" s="213"/>
      <c r="F91" s="362"/>
      <c r="G91" s="39"/>
      <c r="H91" s="39"/>
      <c r="I91" s="39"/>
      <c r="J91" s="39"/>
      <c r="K91" s="39"/>
      <c r="L91" s="39"/>
      <c r="M91" s="39"/>
      <c r="N91" s="39"/>
      <c r="O91" s="39"/>
      <c r="P91" s="39"/>
      <c r="Q91" s="39"/>
      <c r="R91" s="39"/>
      <c r="S91" s="39"/>
      <c r="T91" s="39"/>
      <c r="U91" s="39"/>
      <c r="V91" s="39"/>
      <c r="W91" s="39"/>
      <c r="X91" s="39"/>
      <c r="Y91" s="364"/>
      <c r="Z91" s="364"/>
      <c r="AA91" s="216"/>
      <c r="AB91" s="364"/>
    </row>
    <row r="92" spans="1:28" s="444" customFormat="1" x14ac:dyDescent="0.25">
      <c r="A92" s="442">
        <v>27</v>
      </c>
      <c r="B92" s="433" t="s">
        <v>1865</v>
      </c>
      <c r="C92" s="206" t="str">
        <f>IF(AA92&gt;=450000,"LPN",IF(AND(AA92&gt;180000,AA92&lt;450000),"LP",IF(AND(AA92&gt;=53000,AA92&lt;=180000),"3C","2C ")))</f>
        <v>3C</v>
      </c>
      <c r="D92" s="206" t="s">
        <v>1790</v>
      </c>
      <c r="E92" s="206" t="s">
        <v>710</v>
      </c>
      <c r="F92" s="433" t="s">
        <v>693</v>
      </c>
      <c r="G92" s="209" t="s">
        <v>49</v>
      </c>
      <c r="H92" s="209" t="s">
        <v>49</v>
      </c>
      <c r="I92" s="209" t="s">
        <v>49</v>
      </c>
      <c r="J92" s="209" t="s">
        <v>49</v>
      </c>
      <c r="K92" s="209">
        <f>SUM(L92-20)</f>
        <v>41378</v>
      </c>
      <c r="L92" s="209">
        <f>SUM(M92*1)</f>
        <v>41398</v>
      </c>
      <c r="M92" s="209">
        <f>SUM(N92*1)</f>
        <v>41398</v>
      </c>
      <c r="N92" s="209">
        <f>SUM(O92*1)</f>
        <v>41398</v>
      </c>
      <c r="O92" s="209">
        <f>SUM(P92-15)</f>
        <v>41398</v>
      </c>
      <c r="P92" s="209">
        <f>SUM(Q92*1)</f>
        <v>41413</v>
      </c>
      <c r="Q92" s="209">
        <f>SUM(R92-8)</f>
        <v>41413</v>
      </c>
      <c r="R92" s="209">
        <f>SUM(S92-10)</f>
        <v>41421</v>
      </c>
      <c r="S92" s="209">
        <f>SUM(T92-30)</f>
        <v>41431</v>
      </c>
      <c r="T92" s="209">
        <f>SUM(U92*1)</f>
        <v>41461</v>
      </c>
      <c r="U92" s="209">
        <f>SUM(V92-30)</f>
        <v>41461</v>
      </c>
      <c r="V92" s="209">
        <f>SUM(W92-15)</f>
        <v>41491</v>
      </c>
      <c r="W92" s="209">
        <f>SUM(X92-10)</f>
        <v>41506</v>
      </c>
      <c r="X92" s="209">
        <v>41516</v>
      </c>
      <c r="Y92" s="210"/>
      <c r="Z92" s="210"/>
      <c r="AA92" s="443">
        <v>161000</v>
      </c>
      <c r="AB92" s="210"/>
    </row>
    <row r="93" spans="1:28" x14ac:dyDescent="0.25">
      <c r="A93" s="143"/>
      <c r="B93" s="362" t="s">
        <v>305</v>
      </c>
      <c r="C93" s="361"/>
      <c r="D93" s="361"/>
      <c r="E93" s="213"/>
      <c r="F93" s="362"/>
      <c r="G93" s="39"/>
      <c r="H93" s="39"/>
      <c r="I93" s="39"/>
      <c r="J93" s="39"/>
      <c r="K93" s="39"/>
      <c r="L93" s="39"/>
      <c r="M93" s="39"/>
      <c r="N93" s="39"/>
      <c r="O93" s="39"/>
      <c r="P93" s="39"/>
      <c r="Q93" s="39"/>
      <c r="R93" s="39"/>
      <c r="S93" s="39"/>
      <c r="T93" s="39"/>
      <c r="U93" s="39"/>
      <c r="V93" s="39"/>
      <c r="W93" s="39"/>
      <c r="X93" s="39"/>
      <c r="Y93" s="364"/>
      <c r="Z93" s="364"/>
      <c r="AA93" s="216"/>
      <c r="AB93" s="364"/>
    </row>
    <row r="94" spans="1:28" x14ac:dyDescent="0.25">
      <c r="A94" s="143"/>
      <c r="B94" s="362" t="s">
        <v>306</v>
      </c>
      <c r="C94" s="361"/>
      <c r="D94" s="361"/>
      <c r="E94" s="213"/>
      <c r="F94" s="362"/>
      <c r="G94" s="39"/>
      <c r="H94" s="39"/>
      <c r="I94" s="39"/>
      <c r="J94" s="39"/>
      <c r="K94" s="39"/>
      <c r="L94" s="39"/>
      <c r="M94" s="39"/>
      <c r="N94" s="39"/>
      <c r="O94" s="39"/>
      <c r="P94" s="39"/>
      <c r="Q94" s="39"/>
      <c r="R94" s="39"/>
      <c r="S94" s="39"/>
      <c r="T94" s="39"/>
      <c r="U94" s="39"/>
      <c r="V94" s="39"/>
      <c r="W94" s="39"/>
      <c r="X94" s="39"/>
      <c r="Y94" s="364"/>
      <c r="Z94" s="364"/>
      <c r="AA94" s="216"/>
      <c r="AB94" s="364"/>
    </row>
    <row r="95" spans="1:28" x14ac:dyDescent="0.25">
      <c r="A95" s="143"/>
      <c r="B95" s="362" t="s">
        <v>1866</v>
      </c>
      <c r="C95" s="361"/>
      <c r="D95" s="361"/>
      <c r="E95" s="213"/>
      <c r="F95" s="362"/>
      <c r="G95" s="39"/>
      <c r="H95" s="39"/>
      <c r="I95" s="39"/>
      <c r="J95" s="39"/>
      <c r="K95" s="39"/>
      <c r="L95" s="39"/>
      <c r="M95" s="39"/>
      <c r="N95" s="39"/>
      <c r="O95" s="39"/>
      <c r="P95" s="39"/>
      <c r="Q95" s="39"/>
      <c r="R95" s="39"/>
      <c r="S95" s="39"/>
      <c r="T95" s="39"/>
      <c r="U95" s="39"/>
      <c r="V95" s="39"/>
      <c r="W95" s="39"/>
      <c r="X95" s="39"/>
      <c r="Y95" s="364"/>
      <c r="Z95" s="364"/>
      <c r="AA95" s="216"/>
      <c r="AB95" s="364"/>
    </row>
    <row r="96" spans="1:28" x14ac:dyDescent="0.25">
      <c r="A96" s="143"/>
      <c r="B96" s="362" t="s">
        <v>1867</v>
      </c>
      <c r="C96" s="361"/>
      <c r="D96" s="361"/>
      <c r="E96" s="213"/>
      <c r="F96" s="362"/>
      <c r="G96" s="39"/>
      <c r="H96" s="39"/>
      <c r="I96" s="39"/>
      <c r="J96" s="39"/>
      <c r="K96" s="39"/>
      <c r="L96" s="39"/>
      <c r="M96" s="39"/>
      <c r="N96" s="39"/>
      <c r="O96" s="39"/>
      <c r="P96" s="39"/>
      <c r="Q96" s="39"/>
      <c r="R96" s="39"/>
      <c r="S96" s="39"/>
      <c r="T96" s="39"/>
      <c r="U96" s="39"/>
      <c r="V96" s="39"/>
      <c r="W96" s="39"/>
      <c r="X96" s="39"/>
      <c r="Y96" s="364"/>
      <c r="Z96" s="364"/>
      <c r="AA96" s="216"/>
      <c r="AB96" s="364"/>
    </row>
    <row r="97" spans="1:28" x14ac:dyDescent="0.25">
      <c r="A97" s="143"/>
      <c r="B97" s="362" t="s">
        <v>1868</v>
      </c>
      <c r="C97" s="361"/>
      <c r="D97" s="361"/>
      <c r="E97" s="213"/>
      <c r="F97" s="362"/>
      <c r="G97" s="39"/>
      <c r="H97" s="39"/>
      <c r="I97" s="39"/>
      <c r="J97" s="39"/>
      <c r="K97" s="39"/>
      <c r="L97" s="39"/>
      <c r="M97" s="39"/>
      <c r="N97" s="39"/>
      <c r="O97" s="39"/>
      <c r="P97" s="39"/>
      <c r="Q97" s="39"/>
      <c r="R97" s="39"/>
      <c r="S97" s="39"/>
      <c r="T97" s="39"/>
      <c r="U97" s="39"/>
      <c r="V97" s="39"/>
      <c r="W97" s="39"/>
      <c r="X97" s="39"/>
      <c r="Y97" s="364"/>
      <c r="Z97" s="364"/>
      <c r="AA97" s="216"/>
      <c r="AB97" s="364"/>
    </row>
    <row r="98" spans="1:28" x14ac:dyDescent="0.25">
      <c r="A98" s="143"/>
      <c r="B98" s="362" t="s">
        <v>1869</v>
      </c>
      <c r="C98" s="361"/>
      <c r="D98" s="361"/>
      <c r="E98" s="213"/>
      <c r="F98" s="362"/>
      <c r="G98" s="39"/>
      <c r="H98" s="39"/>
      <c r="I98" s="39"/>
      <c r="J98" s="39"/>
      <c r="K98" s="39"/>
      <c r="L98" s="39"/>
      <c r="M98" s="39"/>
      <c r="N98" s="39"/>
      <c r="O98" s="39"/>
      <c r="P98" s="39"/>
      <c r="Q98" s="39"/>
      <c r="R98" s="39"/>
      <c r="S98" s="39"/>
      <c r="T98" s="39"/>
      <c r="U98" s="39"/>
      <c r="V98" s="39"/>
      <c r="W98" s="39"/>
      <c r="X98" s="39"/>
      <c r="Y98" s="364"/>
      <c r="Z98" s="364"/>
      <c r="AA98" s="216"/>
      <c r="AB98" s="364"/>
    </row>
    <row r="99" spans="1:28" x14ac:dyDescent="0.25">
      <c r="A99" s="143"/>
      <c r="B99" s="362" t="s">
        <v>1870</v>
      </c>
      <c r="C99" s="361"/>
      <c r="D99" s="361"/>
      <c r="E99" s="213"/>
      <c r="F99" s="362"/>
      <c r="G99" s="39"/>
      <c r="H99" s="39"/>
      <c r="I99" s="39"/>
      <c r="J99" s="39"/>
      <c r="K99" s="39"/>
      <c r="L99" s="39"/>
      <c r="M99" s="39"/>
      <c r="N99" s="39"/>
      <c r="O99" s="39"/>
      <c r="P99" s="39"/>
      <c r="Q99" s="39"/>
      <c r="R99" s="39"/>
      <c r="S99" s="39"/>
      <c r="T99" s="39"/>
      <c r="U99" s="39"/>
      <c r="V99" s="39"/>
      <c r="W99" s="39"/>
      <c r="X99" s="39"/>
      <c r="Y99" s="364"/>
      <c r="Z99" s="364"/>
      <c r="AA99" s="216"/>
      <c r="AB99" s="364"/>
    </row>
    <row r="100" spans="1:28" x14ac:dyDescent="0.25">
      <c r="A100" s="143"/>
      <c r="B100" s="362" t="s">
        <v>1871</v>
      </c>
      <c r="C100" s="361"/>
      <c r="D100" s="361"/>
      <c r="E100" s="213"/>
      <c r="F100" s="362"/>
      <c r="G100" s="39"/>
      <c r="H100" s="39"/>
      <c r="I100" s="39"/>
      <c r="J100" s="39"/>
      <c r="K100" s="39"/>
      <c r="L100" s="39"/>
      <c r="M100" s="39"/>
      <c r="N100" s="39"/>
      <c r="O100" s="39"/>
      <c r="P100" s="39"/>
      <c r="Q100" s="39"/>
      <c r="R100" s="39"/>
      <c r="S100" s="39"/>
      <c r="T100" s="39"/>
      <c r="U100" s="39"/>
      <c r="V100" s="39"/>
      <c r="W100" s="39"/>
      <c r="X100" s="39"/>
      <c r="Y100" s="364"/>
      <c r="Z100" s="364"/>
      <c r="AA100" s="216"/>
      <c r="AB100" s="364"/>
    </row>
    <row r="101" spans="1:28" ht="25.5" x14ac:dyDescent="0.25">
      <c r="A101" s="143"/>
      <c r="B101" s="362" t="s">
        <v>1872</v>
      </c>
      <c r="C101" s="361"/>
      <c r="D101" s="361"/>
      <c r="E101" s="213"/>
      <c r="F101" s="362"/>
      <c r="G101" s="39"/>
      <c r="H101" s="39"/>
      <c r="I101" s="39"/>
      <c r="J101" s="39"/>
      <c r="K101" s="39"/>
      <c r="L101" s="39"/>
      <c r="M101" s="39"/>
      <c r="N101" s="39"/>
      <c r="O101" s="39"/>
      <c r="P101" s="39"/>
      <c r="Q101" s="39"/>
      <c r="R101" s="39"/>
      <c r="S101" s="39"/>
      <c r="T101" s="39"/>
      <c r="U101" s="39"/>
      <c r="V101" s="39"/>
      <c r="W101" s="39"/>
      <c r="X101" s="39"/>
      <c r="Y101" s="364"/>
      <c r="Z101" s="364"/>
      <c r="AA101" s="216"/>
      <c r="AB101" s="364"/>
    </row>
    <row r="102" spans="1:28" x14ac:dyDescent="0.25">
      <c r="A102" s="143"/>
      <c r="B102" s="362" t="s">
        <v>1873</v>
      </c>
      <c r="C102" s="361"/>
      <c r="D102" s="361"/>
      <c r="E102" s="213"/>
      <c r="F102" s="362"/>
      <c r="G102" s="39"/>
      <c r="H102" s="39"/>
      <c r="I102" s="39"/>
      <c r="J102" s="39"/>
      <c r="K102" s="39"/>
      <c r="L102" s="39"/>
      <c r="M102" s="39"/>
      <c r="N102" s="39"/>
      <c r="O102" s="39"/>
      <c r="P102" s="39"/>
      <c r="Q102" s="39"/>
      <c r="R102" s="39"/>
      <c r="S102" s="39"/>
      <c r="T102" s="39"/>
      <c r="U102" s="39"/>
      <c r="V102" s="39"/>
      <c r="W102" s="39"/>
      <c r="X102" s="39"/>
      <c r="Y102" s="364"/>
      <c r="Z102" s="364"/>
      <c r="AA102" s="216"/>
      <c r="AB102" s="364"/>
    </row>
    <row r="103" spans="1:28" x14ac:dyDescent="0.25">
      <c r="A103" s="143"/>
      <c r="B103" s="362" t="s">
        <v>1874</v>
      </c>
      <c r="C103" s="361"/>
      <c r="D103" s="361"/>
      <c r="E103" s="213"/>
      <c r="F103" s="362"/>
      <c r="G103" s="39"/>
      <c r="H103" s="39"/>
      <c r="I103" s="39"/>
      <c r="J103" s="39"/>
      <c r="K103" s="39"/>
      <c r="L103" s="39"/>
      <c r="M103" s="39"/>
      <c r="N103" s="39"/>
      <c r="O103" s="39"/>
      <c r="P103" s="39"/>
      <c r="Q103" s="39"/>
      <c r="R103" s="39"/>
      <c r="S103" s="39"/>
      <c r="T103" s="39"/>
      <c r="U103" s="39"/>
      <c r="V103" s="39"/>
      <c r="W103" s="39"/>
      <c r="X103" s="39"/>
      <c r="Y103" s="364"/>
      <c r="Z103" s="364"/>
      <c r="AA103" s="216"/>
      <c r="AB103" s="364"/>
    </row>
    <row r="104" spans="1:28" x14ac:dyDescent="0.25">
      <c r="A104" s="143"/>
      <c r="B104" s="362" t="s">
        <v>310</v>
      </c>
      <c r="C104" s="361"/>
      <c r="D104" s="361"/>
      <c r="E104" s="213"/>
      <c r="F104" s="362"/>
      <c r="G104" s="39"/>
      <c r="H104" s="39"/>
      <c r="I104" s="39"/>
      <c r="J104" s="39"/>
      <c r="K104" s="39"/>
      <c r="L104" s="39"/>
      <c r="M104" s="39"/>
      <c r="N104" s="39"/>
      <c r="O104" s="39"/>
      <c r="P104" s="39"/>
      <c r="Q104" s="39"/>
      <c r="R104" s="39"/>
      <c r="S104" s="39"/>
      <c r="T104" s="39"/>
      <c r="U104" s="39"/>
      <c r="V104" s="39"/>
      <c r="W104" s="39"/>
      <c r="X104" s="39"/>
      <c r="Y104" s="364"/>
      <c r="Z104" s="364"/>
      <c r="AA104" s="216"/>
      <c r="AB104" s="364"/>
    </row>
    <row r="105" spans="1:28" x14ac:dyDescent="0.25">
      <c r="A105" s="143"/>
      <c r="B105" s="362" t="s">
        <v>1875</v>
      </c>
      <c r="C105" s="361"/>
      <c r="D105" s="361"/>
      <c r="E105" s="213"/>
      <c r="F105" s="362"/>
      <c r="G105" s="39"/>
      <c r="H105" s="39"/>
      <c r="I105" s="39"/>
      <c r="J105" s="39"/>
      <c r="K105" s="39"/>
      <c r="L105" s="39"/>
      <c r="M105" s="39"/>
      <c r="N105" s="39"/>
      <c r="O105" s="39"/>
      <c r="P105" s="39"/>
      <c r="Q105" s="39"/>
      <c r="R105" s="39"/>
      <c r="S105" s="39"/>
      <c r="T105" s="39"/>
      <c r="U105" s="39"/>
      <c r="V105" s="39"/>
      <c r="W105" s="39"/>
      <c r="X105" s="39"/>
      <c r="Y105" s="364"/>
      <c r="Z105" s="364"/>
      <c r="AA105" s="216"/>
      <c r="AB105" s="364"/>
    </row>
    <row r="106" spans="1:28" x14ac:dyDescent="0.25">
      <c r="A106" s="143"/>
      <c r="B106" s="362" t="s">
        <v>1876</v>
      </c>
      <c r="C106" s="361"/>
      <c r="D106" s="361"/>
      <c r="E106" s="213"/>
      <c r="F106" s="362"/>
      <c r="G106" s="39"/>
      <c r="H106" s="39"/>
      <c r="I106" s="39"/>
      <c r="J106" s="39"/>
      <c r="K106" s="39"/>
      <c r="L106" s="39"/>
      <c r="M106" s="39"/>
      <c r="N106" s="39"/>
      <c r="O106" s="39"/>
      <c r="P106" s="39"/>
      <c r="Q106" s="39"/>
      <c r="R106" s="39"/>
      <c r="S106" s="39"/>
      <c r="T106" s="39"/>
      <c r="U106" s="39"/>
      <c r="V106" s="39"/>
      <c r="W106" s="39"/>
      <c r="X106" s="39"/>
      <c r="Y106" s="364"/>
      <c r="Z106" s="364"/>
      <c r="AA106" s="216"/>
      <c r="AB106" s="364"/>
    </row>
    <row r="107" spans="1:28" x14ac:dyDescent="0.25">
      <c r="A107" s="143"/>
      <c r="B107" s="362" t="s">
        <v>1877</v>
      </c>
      <c r="C107" s="361"/>
      <c r="D107" s="361"/>
      <c r="E107" s="213"/>
      <c r="F107" s="362"/>
      <c r="G107" s="39"/>
      <c r="H107" s="39"/>
      <c r="I107" s="39"/>
      <c r="J107" s="39"/>
      <c r="K107" s="39"/>
      <c r="L107" s="39"/>
      <c r="M107" s="39"/>
      <c r="N107" s="39"/>
      <c r="O107" s="39"/>
      <c r="P107" s="39"/>
      <c r="Q107" s="39"/>
      <c r="R107" s="39"/>
      <c r="S107" s="39"/>
      <c r="T107" s="39"/>
      <c r="U107" s="39"/>
      <c r="V107" s="39"/>
      <c r="W107" s="39"/>
      <c r="X107" s="39"/>
      <c r="Y107" s="364"/>
      <c r="Z107" s="364"/>
      <c r="AA107" s="216"/>
      <c r="AB107" s="364"/>
    </row>
    <row r="108" spans="1:28" x14ac:dyDescent="0.25">
      <c r="A108" s="143"/>
      <c r="B108" s="362" t="s">
        <v>1878</v>
      </c>
      <c r="C108" s="361"/>
      <c r="D108" s="361"/>
      <c r="E108" s="213"/>
      <c r="F108" s="362"/>
      <c r="G108" s="39"/>
      <c r="H108" s="39"/>
      <c r="I108" s="39"/>
      <c r="J108" s="39"/>
      <c r="K108" s="39"/>
      <c r="L108" s="39"/>
      <c r="M108" s="39"/>
      <c r="N108" s="39"/>
      <c r="O108" s="39"/>
      <c r="P108" s="39"/>
      <c r="Q108" s="39"/>
      <c r="R108" s="39"/>
      <c r="S108" s="39"/>
      <c r="T108" s="39"/>
      <c r="U108" s="39"/>
      <c r="V108" s="39"/>
      <c r="W108" s="39"/>
      <c r="X108" s="39"/>
      <c r="Y108" s="364"/>
      <c r="Z108" s="364"/>
      <c r="AA108" s="216"/>
      <c r="AB108" s="364"/>
    </row>
    <row r="109" spans="1:28" x14ac:dyDescent="0.25">
      <c r="A109" s="143"/>
      <c r="B109" s="362" t="s">
        <v>1879</v>
      </c>
      <c r="C109" s="361"/>
      <c r="D109" s="361"/>
      <c r="E109" s="213"/>
      <c r="F109" s="362"/>
      <c r="G109" s="39"/>
      <c r="H109" s="39"/>
      <c r="I109" s="39"/>
      <c r="J109" s="39"/>
      <c r="K109" s="39"/>
      <c r="L109" s="39"/>
      <c r="M109" s="39"/>
      <c r="N109" s="39"/>
      <c r="O109" s="39"/>
      <c r="P109" s="39"/>
      <c r="Q109" s="39"/>
      <c r="R109" s="39"/>
      <c r="S109" s="39"/>
      <c r="T109" s="39"/>
      <c r="U109" s="39"/>
      <c r="V109" s="39"/>
      <c r="W109" s="39"/>
      <c r="X109" s="39"/>
      <c r="Y109" s="364"/>
      <c r="Z109" s="364"/>
      <c r="AA109" s="216"/>
      <c r="AB109" s="364"/>
    </row>
    <row r="110" spans="1:28" x14ac:dyDescent="0.25">
      <c r="A110" s="143"/>
      <c r="B110" s="362" t="s">
        <v>1880</v>
      </c>
      <c r="C110" s="361"/>
      <c r="D110" s="361"/>
      <c r="E110" s="213"/>
      <c r="F110" s="362"/>
      <c r="G110" s="39"/>
      <c r="H110" s="39"/>
      <c r="I110" s="39"/>
      <c r="J110" s="39"/>
      <c r="K110" s="39"/>
      <c r="L110" s="39"/>
      <c r="M110" s="39"/>
      <c r="N110" s="39"/>
      <c r="O110" s="39"/>
      <c r="P110" s="39"/>
      <c r="Q110" s="39"/>
      <c r="R110" s="39"/>
      <c r="S110" s="39"/>
      <c r="T110" s="39"/>
      <c r="U110" s="39"/>
      <c r="V110" s="39"/>
      <c r="W110" s="39"/>
      <c r="X110" s="39"/>
      <c r="Y110" s="364"/>
      <c r="Z110" s="364"/>
      <c r="AA110" s="216"/>
      <c r="AB110" s="364"/>
    </row>
    <row r="111" spans="1:28" x14ac:dyDescent="0.25">
      <c r="A111" s="143"/>
      <c r="B111" s="362" t="s">
        <v>1881</v>
      </c>
      <c r="C111" s="361"/>
      <c r="D111" s="361"/>
      <c r="E111" s="213"/>
      <c r="F111" s="362"/>
      <c r="G111" s="39"/>
      <c r="H111" s="39"/>
      <c r="I111" s="39"/>
      <c r="J111" s="39"/>
      <c r="K111" s="39"/>
      <c r="L111" s="39"/>
      <c r="M111" s="39"/>
      <c r="N111" s="39"/>
      <c r="O111" s="39"/>
      <c r="P111" s="39"/>
      <c r="Q111" s="39"/>
      <c r="R111" s="39"/>
      <c r="S111" s="39"/>
      <c r="T111" s="39"/>
      <c r="U111" s="39"/>
      <c r="V111" s="39"/>
      <c r="W111" s="39"/>
      <c r="X111" s="39"/>
      <c r="Y111" s="364"/>
      <c r="Z111" s="364"/>
      <c r="AA111" s="216"/>
      <c r="AB111" s="364"/>
    </row>
    <row r="112" spans="1:28" x14ac:dyDescent="0.25">
      <c r="A112" s="143"/>
      <c r="B112" s="362" t="s">
        <v>1882</v>
      </c>
      <c r="C112" s="361"/>
      <c r="D112" s="361"/>
      <c r="E112" s="213"/>
      <c r="F112" s="362"/>
      <c r="G112" s="39"/>
      <c r="H112" s="39"/>
      <c r="I112" s="39"/>
      <c r="J112" s="39"/>
      <c r="K112" s="39"/>
      <c r="L112" s="39"/>
      <c r="M112" s="39"/>
      <c r="N112" s="39"/>
      <c r="O112" s="39"/>
      <c r="P112" s="39"/>
      <c r="Q112" s="39"/>
      <c r="R112" s="39"/>
      <c r="S112" s="39"/>
      <c r="T112" s="39"/>
      <c r="U112" s="39"/>
      <c r="V112" s="39"/>
      <c r="W112" s="39"/>
      <c r="X112" s="39"/>
      <c r="Y112" s="364"/>
      <c r="Z112" s="364"/>
      <c r="AA112" s="216"/>
      <c r="AB112" s="364"/>
    </row>
    <row r="113" spans="1:28" x14ac:dyDescent="0.25">
      <c r="A113" s="143"/>
      <c r="B113" s="362" t="s">
        <v>1883</v>
      </c>
      <c r="C113" s="361"/>
      <c r="D113" s="361"/>
      <c r="E113" s="213"/>
      <c r="F113" s="362"/>
      <c r="G113" s="39"/>
      <c r="H113" s="39"/>
      <c r="I113" s="39"/>
      <c r="J113" s="39"/>
      <c r="K113" s="39"/>
      <c r="L113" s="39"/>
      <c r="M113" s="39"/>
      <c r="N113" s="39"/>
      <c r="O113" s="39"/>
      <c r="P113" s="39"/>
      <c r="Q113" s="39"/>
      <c r="R113" s="39"/>
      <c r="S113" s="39"/>
      <c r="T113" s="39"/>
      <c r="U113" s="39"/>
      <c r="V113" s="39"/>
      <c r="W113" s="39"/>
      <c r="X113" s="39"/>
      <c r="Y113" s="364"/>
      <c r="Z113" s="364"/>
      <c r="AA113" s="216"/>
      <c r="AB113" s="364"/>
    </row>
    <row r="114" spans="1:28" x14ac:dyDescent="0.25">
      <c r="A114" s="143"/>
      <c r="B114" s="362" t="s">
        <v>1884</v>
      </c>
      <c r="C114" s="361"/>
      <c r="D114" s="361"/>
      <c r="E114" s="213"/>
      <c r="F114" s="362"/>
      <c r="G114" s="39"/>
      <c r="H114" s="39"/>
      <c r="I114" s="39"/>
      <c r="J114" s="39"/>
      <c r="K114" s="39"/>
      <c r="L114" s="39"/>
      <c r="M114" s="39"/>
      <c r="N114" s="39"/>
      <c r="O114" s="39"/>
      <c r="P114" s="39"/>
      <c r="Q114" s="39"/>
      <c r="R114" s="39"/>
      <c r="S114" s="39"/>
      <c r="T114" s="39"/>
      <c r="U114" s="39"/>
      <c r="V114" s="39"/>
      <c r="W114" s="39"/>
      <c r="X114" s="39"/>
      <c r="Y114" s="364"/>
      <c r="Z114" s="364"/>
      <c r="AA114" s="216"/>
      <c r="AB114" s="364"/>
    </row>
    <row r="115" spans="1:28" x14ac:dyDescent="0.25">
      <c r="A115" s="143"/>
      <c r="B115" s="362" t="s">
        <v>1885</v>
      </c>
      <c r="C115" s="361"/>
      <c r="D115" s="361"/>
      <c r="E115" s="213"/>
      <c r="F115" s="362"/>
      <c r="G115" s="39"/>
      <c r="H115" s="39"/>
      <c r="I115" s="39"/>
      <c r="J115" s="39"/>
      <c r="K115" s="39"/>
      <c r="L115" s="39"/>
      <c r="M115" s="39"/>
      <c r="N115" s="39"/>
      <c r="O115" s="39"/>
      <c r="P115" s="39"/>
      <c r="Q115" s="39"/>
      <c r="R115" s="39"/>
      <c r="S115" s="39"/>
      <c r="T115" s="39"/>
      <c r="U115" s="39"/>
      <c r="V115" s="39"/>
      <c r="W115" s="39"/>
      <c r="X115" s="39"/>
      <c r="Y115" s="364"/>
      <c r="Z115" s="364"/>
      <c r="AA115" s="216"/>
      <c r="AB115" s="364"/>
    </row>
    <row r="116" spans="1:28" x14ac:dyDescent="0.25">
      <c r="A116" s="143"/>
      <c r="B116" s="362" t="s">
        <v>1886</v>
      </c>
      <c r="C116" s="361"/>
      <c r="D116" s="361"/>
      <c r="E116" s="213"/>
      <c r="F116" s="362"/>
      <c r="G116" s="39"/>
      <c r="H116" s="39"/>
      <c r="I116" s="39"/>
      <c r="J116" s="39"/>
      <c r="K116" s="39"/>
      <c r="L116" s="39"/>
      <c r="M116" s="39"/>
      <c r="N116" s="39"/>
      <c r="O116" s="39"/>
      <c r="P116" s="39"/>
      <c r="Q116" s="39"/>
      <c r="R116" s="39"/>
      <c r="S116" s="39"/>
      <c r="T116" s="39"/>
      <c r="U116" s="39"/>
      <c r="V116" s="39"/>
      <c r="W116" s="39"/>
      <c r="X116" s="39"/>
      <c r="Y116" s="364"/>
      <c r="Z116" s="364"/>
      <c r="AA116" s="216"/>
      <c r="AB116" s="364"/>
    </row>
    <row r="117" spans="1:28" x14ac:dyDescent="0.25">
      <c r="A117" s="143"/>
      <c r="B117" s="362" t="s">
        <v>1887</v>
      </c>
      <c r="C117" s="361"/>
      <c r="D117" s="361"/>
      <c r="E117" s="213"/>
      <c r="F117" s="362"/>
      <c r="G117" s="39"/>
      <c r="H117" s="39"/>
      <c r="I117" s="39"/>
      <c r="J117" s="39"/>
      <c r="K117" s="39"/>
      <c r="L117" s="39"/>
      <c r="M117" s="39"/>
      <c r="N117" s="39"/>
      <c r="O117" s="39"/>
      <c r="P117" s="39"/>
      <c r="Q117" s="39"/>
      <c r="R117" s="39"/>
      <c r="S117" s="39"/>
      <c r="T117" s="39"/>
      <c r="U117" s="39"/>
      <c r="V117" s="39"/>
      <c r="W117" s="39"/>
      <c r="X117" s="39"/>
      <c r="Y117" s="364"/>
      <c r="Z117" s="364"/>
      <c r="AA117" s="216"/>
      <c r="AB117" s="364"/>
    </row>
    <row r="118" spans="1:28" x14ac:dyDescent="0.25">
      <c r="A118" s="143"/>
      <c r="B118" s="362" t="s">
        <v>314</v>
      </c>
      <c r="C118" s="361"/>
      <c r="D118" s="361"/>
      <c r="E118" s="213"/>
      <c r="F118" s="362"/>
      <c r="G118" s="39"/>
      <c r="H118" s="39"/>
      <c r="I118" s="39"/>
      <c r="J118" s="39"/>
      <c r="K118" s="39"/>
      <c r="L118" s="39"/>
      <c r="M118" s="39"/>
      <c r="N118" s="39"/>
      <c r="O118" s="39"/>
      <c r="P118" s="39"/>
      <c r="Q118" s="39"/>
      <c r="R118" s="39"/>
      <c r="S118" s="39"/>
      <c r="T118" s="39"/>
      <c r="U118" s="39"/>
      <c r="V118" s="39"/>
      <c r="W118" s="39"/>
      <c r="X118" s="39"/>
      <c r="Y118" s="364"/>
      <c r="Z118" s="364"/>
      <c r="AA118" s="216"/>
      <c r="AB118" s="364"/>
    </row>
    <row r="119" spans="1:28" x14ac:dyDescent="0.25">
      <c r="A119" s="143"/>
      <c r="B119" s="362" t="s">
        <v>315</v>
      </c>
      <c r="C119" s="361"/>
      <c r="D119" s="361"/>
      <c r="E119" s="213"/>
      <c r="F119" s="362"/>
      <c r="G119" s="39"/>
      <c r="H119" s="39"/>
      <c r="I119" s="39"/>
      <c r="J119" s="39"/>
      <c r="K119" s="39"/>
      <c r="L119" s="39"/>
      <c r="M119" s="39"/>
      <c r="N119" s="39"/>
      <c r="O119" s="39"/>
      <c r="P119" s="39"/>
      <c r="Q119" s="39"/>
      <c r="R119" s="39"/>
      <c r="S119" s="39"/>
      <c r="T119" s="39"/>
      <c r="U119" s="39"/>
      <c r="V119" s="39"/>
      <c r="W119" s="39"/>
      <c r="X119" s="39"/>
      <c r="Y119" s="364"/>
      <c r="Z119" s="364"/>
      <c r="AA119" s="216"/>
      <c r="AB119" s="364"/>
    </row>
    <row r="120" spans="1:28" x14ac:dyDescent="0.25">
      <c r="A120" s="143"/>
      <c r="B120" s="362" t="s">
        <v>1888</v>
      </c>
      <c r="C120" s="361"/>
      <c r="D120" s="361"/>
      <c r="E120" s="213"/>
      <c r="F120" s="362"/>
      <c r="G120" s="39"/>
      <c r="H120" s="39"/>
      <c r="I120" s="39"/>
      <c r="J120" s="39"/>
      <c r="K120" s="39"/>
      <c r="L120" s="39"/>
      <c r="M120" s="39"/>
      <c r="N120" s="39"/>
      <c r="O120" s="39"/>
      <c r="P120" s="39"/>
      <c r="Q120" s="39"/>
      <c r="R120" s="39"/>
      <c r="S120" s="39"/>
      <c r="T120" s="39"/>
      <c r="U120" s="39"/>
      <c r="V120" s="39"/>
      <c r="W120" s="39"/>
      <c r="X120" s="39"/>
      <c r="Y120" s="364"/>
      <c r="Z120" s="364"/>
      <c r="AA120" s="216"/>
      <c r="AB120" s="364"/>
    </row>
    <row r="121" spans="1:28" x14ac:dyDescent="0.25">
      <c r="A121" s="143"/>
      <c r="B121" s="362" t="s">
        <v>1889</v>
      </c>
      <c r="C121" s="361"/>
      <c r="D121" s="361"/>
      <c r="E121" s="213"/>
      <c r="F121" s="362"/>
      <c r="G121" s="39"/>
      <c r="H121" s="39"/>
      <c r="I121" s="39"/>
      <c r="J121" s="39"/>
      <c r="K121" s="39"/>
      <c r="L121" s="39"/>
      <c r="M121" s="39"/>
      <c r="N121" s="39"/>
      <c r="O121" s="39"/>
      <c r="P121" s="39"/>
      <c r="Q121" s="39"/>
      <c r="R121" s="39"/>
      <c r="S121" s="39"/>
      <c r="T121" s="39"/>
      <c r="U121" s="39"/>
      <c r="V121" s="39"/>
      <c r="W121" s="39"/>
      <c r="X121" s="39"/>
      <c r="Y121" s="364"/>
      <c r="Z121" s="364"/>
      <c r="AA121" s="216"/>
      <c r="AB121" s="364"/>
    </row>
    <row r="122" spans="1:28" x14ac:dyDescent="0.25">
      <c r="A122" s="143"/>
      <c r="B122" s="362" t="s">
        <v>1890</v>
      </c>
      <c r="C122" s="361"/>
      <c r="D122" s="361"/>
      <c r="E122" s="213"/>
      <c r="F122" s="362"/>
      <c r="G122" s="39"/>
      <c r="H122" s="39"/>
      <c r="I122" s="39"/>
      <c r="J122" s="39"/>
      <c r="K122" s="39"/>
      <c r="L122" s="39"/>
      <c r="M122" s="39"/>
      <c r="N122" s="39"/>
      <c r="O122" s="39"/>
      <c r="P122" s="39"/>
      <c r="Q122" s="39"/>
      <c r="R122" s="39"/>
      <c r="S122" s="39"/>
      <c r="T122" s="39"/>
      <c r="U122" s="39"/>
      <c r="V122" s="39"/>
      <c r="W122" s="39"/>
      <c r="X122" s="39"/>
      <c r="Y122" s="364"/>
      <c r="Z122" s="364"/>
      <c r="AA122" s="216"/>
      <c r="AB122" s="364"/>
    </row>
    <row r="123" spans="1:28" x14ac:dyDescent="0.25">
      <c r="A123" s="143"/>
      <c r="B123" s="362" t="s">
        <v>1891</v>
      </c>
      <c r="C123" s="361"/>
      <c r="D123" s="361"/>
      <c r="E123" s="213"/>
      <c r="F123" s="362"/>
      <c r="G123" s="39"/>
      <c r="H123" s="39"/>
      <c r="I123" s="39"/>
      <c r="J123" s="39"/>
      <c r="K123" s="39"/>
      <c r="L123" s="39"/>
      <c r="M123" s="39"/>
      <c r="N123" s="39"/>
      <c r="O123" s="39"/>
      <c r="P123" s="39"/>
      <c r="Q123" s="39"/>
      <c r="R123" s="39"/>
      <c r="S123" s="39"/>
      <c r="T123" s="39"/>
      <c r="U123" s="39"/>
      <c r="V123" s="39"/>
      <c r="W123" s="39"/>
      <c r="X123" s="39"/>
      <c r="Y123" s="364"/>
      <c r="Z123" s="364"/>
      <c r="AA123" s="216"/>
      <c r="AB123" s="364"/>
    </row>
    <row r="124" spans="1:28" x14ac:dyDescent="0.25">
      <c r="A124" s="143"/>
      <c r="B124" s="362" t="s">
        <v>1892</v>
      </c>
      <c r="C124" s="361"/>
      <c r="D124" s="361"/>
      <c r="E124" s="213"/>
      <c r="F124" s="362"/>
      <c r="G124" s="39"/>
      <c r="H124" s="39"/>
      <c r="I124" s="39"/>
      <c r="J124" s="39"/>
      <c r="K124" s="39"/>
      <c r="L124" s="39"/>
      <c r="M124" s="39"/>
      <c r="N124" s="39"/>
      <c r="O124" s="39"/>
      <c r="P124" s="39"/>
      <c r="Q124" s="39"/>
      <c r="R124" s="39"/>
      <c r="S124" s="39"/>
      <c r="T124" s="39"/>
      <c r="U124" s="39"/>
      <c r="V124" s="39"/>
      <c r="W124" s="39"/>
      <c r="X124" s="39"/>
      <c r="Y124" s="364"/>
      <c r="Z124" s="364"/>
      <c r="AA124" s="216"/>
      <c r="AB124" s="364"/>
    </row>
    <row r="125" spans="1:28" x14ac:dyDescent="0.25">
      <c r="A125" s="143"/>
      <c r="B125" s="362" t="s">
        <v>1893</v>
      </c>
      <c r="C125" s="361"/>
      <c r="D125" s="361"/>
      <c r="E125" s="213"/>
      <c r="F125" s="362"/>
      <c r="G125" s="39"/>
      <c r="H125" s="39"/>
      <c r="I125" s="39"/>
      <c r="J125" s="39"/>
      <c r="K125" s="39"/>
      <c r="L125" s="39"/>
      <c r="M125" s="39"/>
      <c r="N125" s="39"/>
      <c r="O125" s="39"/>
      <c r="P125" s="39"/>
      <c r="Q125" s="39"/>
      <c r="R125" s="39"/>
      <c r="S125" s="39"/>
      <c r="T125" s="39"/>
      <c r="U125" s="39"/>
      <c r="V125" s="39"/>
      <c r="W125" s="39"/>
      <c r="X125" s="39"/>
      <c r="Y125" s="364"/>
      <c r="Z125" s="364"/>
      <c r="AA125" s="216"/>
      <c r="AB125" s="364"/>
    </row>
    <row r="126" spans="1:28" x14ac:dyDescent="0.25">
      <c r="A126" s="143"/>
      <c r="B126" s="362" t="s">
        <v>1894</v>
      </c>
      <c r="C126" s="361"/>
      <c r="D126" s="361"/>
      <c r="E126" s="213"/>
      <c r="F126" s="362"/>
      <c r="G126" s="39"/>
      <c r="H126" s="39"/>
      <c r="I126" s="39"/>
      <c r="J126" s="39"/>
      <c r="K126" s="39"/>
      <c r="L126" s="39"/>
      <c r="M126" s="39"/>
      <c r="N126" s="39"/>
      <c r="O126" s="39"/>
      <c r="P126" s="39"/>
      <c r="Q126" s="39"/>
      <c r="R126" s="39"/>
      <c r="S126" s="39"/>
      <c r="T126" s="39"/>
      <c r="U126" s="39"/>
      <c r="V126" s="39"/>
      <c r="W126" s="39"/>
      <c r="X126" s="39"/>
      <c r="Y126" s="364"/>
      <c r="Z126" s="364"/>
      <c r="AA126" s="216"/>
      <c r="AB126" s="364"/>
    </row>
    <row r="127" spans="1:28" x14ac:dyDescent="0.25">
      <c r="A127" s="143"/>
      <c r="B127" s="362" t="s">
        <v>1895</v>
      </c>
      <c r="C127" s="361"/>
      <c r="D127" s="361"/>
      <c r="E127" s="213"/>
      <c r="F127" s="362"/>
      <c r="G127" s="39"/>
      <c r="H127" s="39"/>
      <c r="I127" s="39"/>
      <c r="J127" s="39"/>
      <c r="K127" s="39"/>
      <c r="L127" s="39"/>
      <c r="M127" s="39"/>
      <c r="N127" s="39"/>
      <c r="O127" s="39"/>
      <c r="P127" s="39"/>
      <c r="Q127" s="39"/>
      <c r="R127" s="39"/>
      <c r="S127" s="39"/>
      <c r="T127" s="39"/>
      <c r="U127" s="39"/>
      <c r="V127" s="39"/>
      <c r="W127" s="39"/>
      <c r="X127" s="39"/>
      <c r="Y127" s="364"/>
      <c r="Z127" s="364"/>
      <c r="AA127" s="216"/>
      <c r="AB127" s="364"/>
    </row>
    <row r="128" spans="1:28" x14ac:dyDescent="0.25">
      <c r="A128" s="143"/>
      <c r="B128" s="362" t="s">
        <v>1896</v>
      </c>
      <c r="C128" s="361"/>
      <c r="D128" s="361"/>
      <c r="E128" s="213"/>
      <c r="F128" s="362"/>
      <c r="G128" s="39"/>
      <c r="H128" s="39"/>
      <c r="I128" s="39"/>
      <c r="J128" s="39"/>
      <c r="K128" s="39"/>
      <c r="L128" s="39"/>
      <c r="M128" s="39"/>
      <c r="N128" s="39"/>
      <c r="O128" s="39"/>
      <c r="P128" s="39"/>
      <c r="Q128" s="39"/>
      <c r="R128" s="39"/>
      <c r="S128" s="39"/>
      <c r="T128" s="39"/>
      <c r="U128" s="39"/>
      <c r="V128" s="39"/>
      <c r="W128" s="39"/>
      <c r="X128" s="39"/>
      <c r="Y128" s="364"/>
      <c r="Z128" s="364"/>
      <c r="AA128" s="216"/>
      <c r="AB128" s="364"/>
    </row>
    <row r="129" spans="1:28" x14ac:dyDescent="0.25">
      <c r="A129" s="143"/>
      <c r="B129" s="362" t="s">
        <v>1897</v>
      </c>
      <c r="C129" s="361"/>
      <c r="D129" s="361"/>
      <c r="E129" s="213"/>
      <c r="F129" s="362"/>
      <c r="G129" s="39"/>
      <c r="H129" s="39"/>
      <c r="I129" s="39"/>
      <c r="J129" s="39"/>
      <c r="K129" s="39"/>
      <c r="L129" s="39"/>
      <c r="M129" s="39"/>
      <c r="N129" s="39"/>
      <c r="O129" s="39"/>
      <c r="P129" s="39"/>
      <c r="Q129" s="39"/>
      <c r="R129" s="39"/>
      <c r="S129" s="39"/>
      <c r="T129" s="39"/>
      <c r="U129" s="39"/>
      <c r="V129" s="39"/>
      <c r="W129" s="39"/>
      <c r="X129" s="39"/>
      <c r="Y129" s="364"/>
      <c r="Z129" s="364"/>
      <c r="AA129" s="216"/>
      <c r="AB129" s="364"/>
    </row>
    <row r="130" spans="1:28" x14ac:dyDescent="0.25">
      <c r="A130" s="143"/>
      <c r="B130" s="362" t="s">
        <v>1898</v>
      </c>
      <c r="C130" s="361"/>
      <c r="D130" s="361"/>
      <c r="E130" s="213"/>
      <c r="F130" s="362"/>
      <c r="G130" s="39"/>
      <c r="H130" s="39"/>
      <c r="I130" s="39"/>
      <c r="J130" s="39"/>
      <c r="K130" s="39"/>
      <c r="L130" s="39"/>
      <c r="M130" s="39"/>
      <c r="N130" s="39"/>
      <c r="O130" s="39"/>
      <c r="P130" s="39"/>
      <c r="Q130" s="39"/>
      <c r="R130" s="39"/>
      <c r="S130" s="39"/>
      <c r="T130" s="39"/>
      <c r="U130" s="39"/>
      <c r="V130" s="39"/>
      <c r="W130" s="39"/>
      <c r="X130" s="39"/>
      <c r="Y130" s="364"/>
      <c r="Z130" s="364"/>
      <c r="AA130" s="216"/>
      <c r="AB130" s="364"/>
    </row>
    <row r="131" spans="1:28" x14ac:dyDescent="0.25">
      <c r="A131" s="143"/>
      <c r="B131" s="362" t="s">
        <v>1899</v>
      </c>
      <c r="C131" s="361"/>
      <c r="D131" s="361"/>
      <c r="E131" s="213"/>
      <c r="F131" s="362"/>
      <c r="G131" s="39"/>
      <c r="H131" s="39"/>
      <c r="I131" s="39"/>
      <c r="J131" s="39"/>
      <c r="K131" s="39"/>
      <c r="L131" s="39"/>
      <c r="M131" s="39"/>
      <c r="N131" s="39"/>
      <c r="O131" s="39"/>
      <c r="P131" s="39"/>
      <c r="Q131" s="39"/>
      <c r="R131" s="39"/>
      <c r="S131" s="39"/>
      <c r="T131" s="39"/>
      <c r="U131" s="39"/>
      <c r="V131" s="39"/>
      <c r="W131" s="39"/>
      <c r="X131" s="39"/>
      <c r="Y131" s="364"/>
      <c r="Z131" s="364"/>
      <c r="AA131" s="216"/>
      <c r="AB131" s="364"/>
    </row>
    <row r="132" spans="1:28" x14ac:dyDescent="0.25">
      <c r="A132" s="143"/>
      <c r="B132" s="362" t="s">
        <v>1900</v>
      </c>
      <c r="C132" s="361"/>
      <c r="D132" s="361"/>
      <c r="E132" s="213"/>
      <c r="F132" s="362"/>
      <c r="G132" s="39"/>
      <c r="H132" s="39"/>
      <c r="I132" s="39"/>
      <c r="J132" s="39"/>
      <c r="K132" s="39"/>
      <c r="L132" s="39"/>
      <c r="M132" s="39"/>
      <c r="N132" s="39"/>
      <c r="O132" s="39"/>
      <c r="P132" s="39"/>
      <c r="Q132" s="39"/>
      <c r="R132" s="39"/>
      <c r="S132" s="39"/>
      <c r="T132" s="39"/>
      <c r="U132" s="39"/>
      <c r="V132" s="39"/>
      <c r="W132" s="39"/>
      <c r="X132" s="39"/>
      <c r="Y132" s="364"/>
      <c r="Z132" s="364"/>
      <c r="AA132" s="216"/>
      <c r="AB132" s="364"/>
    </row>
    <row r="133" spans="1:28" x14ac:dyDescent="0.25">
      <c r="A133" s="143"/>
      <c r="B133" s="362" t="s">
        <v>316</v>
      </c>
      <c r="C133" s="361"/>
      <c r="D133" s="361"/>
      <c r="E133" s="213"/>
      <c r="F133" s="362"/>
      <c r="G133" s="39"/>
      <c r="H133" s="39"/>
      <c r="I133" s="39"/>
      <c r="J133" s="39"/>
      <c r="K133" s="39"/>
      <c r="L133" s="39"/>
      <c r="M133" s="39"/>
      <c r="N133" s="39"/>
      <c r="O133" s="39"/>
      <c r="P133" s="39"/>
      <c r="Q133" s="39"/>
      <c r="R133" s="39"/>
      <c r="S133" s="39"/>
      <c r="T133" s="39"/>
      <c r="U133" s="39"/>
      <c r="V133" s="39"/>
      <c r="W133" s="39"/>
      <c r="X133" s="39"/>
      <c r="Y133" s="364"/>
      <c r="Z133" s="364"/>
      <c r="AA133" s="216"/>
      <c r="AB133" s="364"/>
    </row>
    <row r="134" spans="1:28" x14ac:dyDescent="0.25">
      <c r="A134" s="143"/>
      <c r="B134" s="362" t="s">
        <v>1901</v>
      </c>
      <c r="C134" s="361"/>
      <c r="D134" s="361"/>
      <c r="E134" s="213"/>
      <c r="F134" s="362"/>
      <c r="G134" s="39"/>
      <c r="H134" s="39"/>
      <c r="I134" s="39"/>
      <c r="J134" s="39"/>
      <c r="K134" s="39"/>
      <c r="L134" s="39"/>
      <c r="M134" s="39"/>
      <c r="N134" s="39"/>
      <c r="O134" s="39"/>
      <c r="P134" s="39"/>
      <c r="Q134" s="39"/>
      <c r="R134" s="39"/>
      <c r="S134" s="39"/>
      <c r="T134" s="39"/>
      <c r="U134" s="39"/>
      <c r="V134" s="39"/>
      <c r="W134" s="39"/>
      <c r="X134" s="39"/>
      <c r="Y134" s="364"/>
      <c r="Z134" s="364"/>
      <c r="AA134" s="216"/>
      <c r="AB134" s="364"/>
    </row>
    <row r="135" spans="1:28" x14ac:dyDescent="0.25">
      <c r="A135" s="143"/>
      <c r="B135" s="362" t="s">
        <v>1902</v>
      </c>
      <c r="C135" s="361"/>
      <c r="D135" s="361"/>
      <c r="E135" s="213"/>
      <c r="F135" s="362"/>
      <c r="G135" s="39"/>
      <c r="H135" s="39"/>
      <c r="I135" s="39"/>
      <c r="J135" s="39"/>
      <c r="K135" s="39"/>
      <c r="L135" s="39"/>
      <c r="M135" s="39"/>
      <c r="N135" s="39"/>
      <c r="O135" s="39"/>
      <c r="P135" s="39"/>
      <c r="Q135" s="39"/>
      <c r="R135" s="39"/>
      <c r="S135" s="39"/>
      <c r="T135" s="39"/>
      <c r="U135" s="39"/>
      <c r="V135" s="39"/>
      <c r="W135" s="39"/>
      <c r="X135" s="39"/>
      <c r="Y135" s="364"/>
      <c r="Z135" s="364"/>
      <c r="AA135" s="216"/>
      <c r="AB135" s="364"/>
    </row>
    <row r="136" spans="1:28" x14ac:dyDescent="0.25">
      <c r="A136" s="143"/>
      <c r="B136" s="362" t="s">
        <v>1903</v>
      </c>
      <c r="C136" s="361"/>
      <c r="D136" s="361"/>
      <c r="E136" s="213"/>
      <c r="F136" s="362"/>
      <c r="G136" s="39"/>
      <c r="H136" s="39"/>
      <c r="I136" s="39"/>
      <c r="J136" s="39"/>
      <c r="K136" s="39"/>
      <c r="L136" s="39"/>
      <c r="M136" s="39"/>
      <c r="N136" s="39"/>
      <c r="O136" s="39"/>
      <c r="P136" s="39"/>
      <c r="Q136" s="39"/>
      <c r="R136" s="39"/>
      <c r="S136" s="39"/>
      <c r="T136" s="39"/>
      <c r="U136" s="39"/>
      <c r="V136" s="39"/>
      <c r="W136" s="39"/>
      <c r="X136" s="39"/>
      <c r="Y136" s="364"/>
      <c r="Z136" s="364"/>
      <c r="AA136" s="216"/>
      <c r="AB136" s="364"/>
    </row>
    <row r="137" spans="1:28" x14ac:dyDescent="0.25">
      <c r="A137" s="143"/>
      <c r="B137" s="362" t="s">
        <v>1904</v>
      </c>
      <c r="C137" s="361"/>
      <c r="D137" s="361"/>
      <c r="E137" s="213"/>
      <c r="F137" s="362"/>
      <c r="G137" s="39"/>
      <c r="H137" s="39"/>
      <c r="I137" s="39"/>
      <c r="J137" s="39"/>
      <c r="K137" s="39"/>
      <c r="L137" s="39"/>
      <c r="M137" s="39"/>
      <c r="N137" s="39"/>
      <c r="O137" s="39"/>
      <c r="P137" s="39"/>
      <c r="Q137" s="39"/>
      <c r="R137" s="39"/>
      <c r="S137" s="39"/>
      <c r="T137" s="39"/>
      <c r="U137" s="39"/>
      <c r="V137" s="39"/>
      <c r="W137" s="39"/>
      <c r="X137" s="39"/>
      <c r="Y137" s="364"/>
      <c r="Z137" s="364"/>
      <c r="AA137" s="216"/>
      <c r="AB137" s="364"/>
    </row>
    <row r="138" spans="1:28" x14ac:dyDescent="0.25">
      <c r="A138" s="143"/>
      <c r="B138" s="362" t="s">
        <v>1905</v>
      </c>
      <c r="C138" s="361"/>
      <c r="D138" s="361"/>
      <c r="E138" s="213"/>
      <c r="F138" s="362"/>
      <c r="G138" s="39"/>
      <c r="H138" s="39"/>
      <c r="I138" s="39"/>
      <c r="J138" s="39"/>
      <c r="K138" s="39"/>
      <c r="L138" s="39"/>
      <c r="M138" s="39"/>
      <c r="N138" s="39"/>
      <c r="O138" s="39"/>
      <c r="P138" s="39"/>
      <c r="Q138" s="39"/>
      <c r="R138" s="39"/>
      <c r="S138" s="39"/>
      <c r="T138" s="39"/>
      <c r="U138" s="39"/>
      <c r="V138" s="39"/>
      <c r="W138" s="39"/>
      <c r="X138" s="39"/>
      <c r="Y138" s="364"/>
      <c r="Z138" s="364"/>
      <c r="AA138" s="216"/>
      <c r="AB138" s="364"/>
    </row>
    <row r="139" spans="1:28" x14ac:dyDescent="0.25">
      <c r="A139" s="143"/>
      <c r="B139" s="362" t="s">
        <v>1906</v>
      </c>
      <c r="C139" s="361"/>
      <c r="D139" s="361"/>
      <c r="E139" s="213"/>
      <c r="F139" s="362"/>
      <c r="G139" s="39"/>
      <c r="H139" s="39"/>
      <c r="I139" s="39"/>
      <c r="J139" s="39"/>
      <c r="K139" s="39"/>
      <c r="L139" s="39"/>
      <c r="M139" s="39"/>
      <c r="N139" s="39"/>
      <c r="O139" s="39"/>
      <c r="P139" s="39"/>
      <c r="Q139" s="39"/>
      <c r="R139" s="39"/>
      <c r="S139" s="39"/>
      <c r="T139" s="39"/>
      <c r="U139" s="39"/>
      <c r="V139" s="39"/>
      <c r="W139" s="39"/>
      <c r="X139" s="39"/>
      <c r="Y139" s="364"/>
      <c r="Z139" s="364"/>
      <c r="AA139" s="216"/>
      <c r="AB139" s="364"/>
    </row>
    <row r="140" spans="1:28" x14ac:dyDescent="0.25">
      <c r="A140" s="143"/>
      <c r="B140" s="362" t="s">
        <v>1907</v>
      </c>
      <c r="C140" s="361"/>
      <c r="D140" s="361"/>
      <c r="E140" s="213"/>
      <c r="F140" s="362"/>
      <c r="G140" s="39"/>
      <c r="H140" s="39"/>
      <c r="I140" s="39"/>
      <c r="J140" s="39"/>
      <c r="K140" s="39"/>
      <c r="L140" s="39"/>
      <c r="M140" s="39"/>
      <c r="N140" s="39"/>
      <c r="O140" s="39"/>
      <c r="P140" s="39"/>
      <c r="Q140" s="39"/>
      <c r="R140" s="39"/>
      <c r="S140" s="39"/>
      <c r="T140" s="39"/>
      <c r="U140" s="39"/>
      <c r="V140" s="39"/>
      <c r="W140" s="39"/>
      <c r="X140" s="39"/>
      <c r="Y140" s="364"/>
      <c r="Z140" s="364"/>
      <c r="AA140" s="216"/>
      <c r="AB140" s="364"/>
    </row>
    <row r="141" spans="1:28" x14ac:dyDescent="0.25">
      <c r="A141" s="143"/>
      <c r="B141" s="362" t="s">
        <v>1908</v>
      </c>
      <c r="C141" s="361"/>
      <c r="D141" s="361"/>
      <c r="E141" s="213"/>
      <c r="F141" s="362"/>
      <c r="G141" s="39"/>
      <c r="H141" s="39"/>
      <c r="I141" s="39"/>
      <c r="J141" s="39"/>
      <c r="K141" s="39"/>
      <c r="L141" s="39"/>
      <c r="M141" s="39"/>
      <c r="N141" s="39"/>
      <c r="O141" s="39"/>
      <c r="P141" s="39"/>
      <c r="Q141" s="39"/>
      <c r="R141" s="39"/>
      <c r="S141" s="39"/>
      <c r="T141" s="39"/>
      <c r="U141" s="39"/>
      <c r="V141" s="39"/>
      <c r="W141" s="39"/>
      <c r="X141" s="39"/>
      <c r="Y141" s="364"/>
      <c r="Z141" s="364"/>
      <c r="AA141" s="216"/>
      <c r="AB141" s="364"/>
    </row>
    <row r="142" spans="1:28" x14ac:dyDescent="0.25">
      <c r="A142" s="143"/>
      <c r="B142" s="362" t="s">
        <v>1909</v>
      </c>
      <c r="C142" s="361"/>
      <c r="D142" s="361"/>
      <c r="E142" s="213"/>
      <c r="F142" s="362"/>
      <c r="G142" s="39"/>
      <c r="H142" s="39"/>
      <c r="I142" s="39"/>
      <c r="J142" s="39"/>
      <c r="K142" s="39"/>
      <c r="L142" s="39"/>
      <c r="M142" s="39"/>
      <c r="N142" s="39"/>
      <c r="O142" s="39"/>
      <c r="P142" s="39"/>
      <c r="Q142" s="39"/>
      <c r="R142" s="39"/>
      <c r="S142" s="39"/>
      <c r="T142" s="39"/>
      <c r="U142" s="39"/>
      <c r="V142" s="39"/>
      <c r="W142" s="39"/>
      <c r="X142" s="39"/>
      <c r="Y142" s="364"/>
      <c r="Z142" s="364"/>
      <c r="AA142" s="216"/>
      <c r="AB142" s="364"/>
    </row>
    <row r="143" spans="1:28" x14ac:dyDescent="0.25">
      <c r="A143" s="143"/>
      <c r="B143" s="362" t="s">
        <v>1910</v>
      </c>
      <c r="C143" s="361"/>
      <c r="D143" s="361"/>
      <c r="E143" s="213"/>
      <c r="F143" s="362"/>
      <c r="G143" s="39"/>
      <c r="H143" s="39"/>
      <c r="I143" s="39"/>
      <c r="J143" s="39"/>
      <c r="K143" s="39"/>
      <c r="L143" s="39"/>
      <c r="M143" s="39"/>
      <c r="N143" s="39"/>
      <c r="O143" s="39"/>
      <c r="P143" s="39"/>
      <c r="Q143" s="39"/>
      <c r="R143" s="39"/>
      <c r="S143" s="39"/>
      <c r="T143" s="39"/>
      <c r="U143" s="39"/>
      <c r="V143" s="39"/>
      <c r="W143" s="39"/>
      <c r="X143" s="39"/>
      <c r="Y143" s="364"/>
      <c r="Z143" s="364"/>
      <c r="AA143" s="216"/>
      <c r="AB143" s="364"/>
    </row>
    <row r="144" spans="1:28" s="444" customFormat="1" x14ac:dyDescent="0.25">
      <c r="A144" s="442">
        <v>28</v>
      </c>
      <c r="B144" s="433" t="s">
        <v>1911</v>
      </c>
      <c r="C144" s="206" t="str">
        <f>IF(AA144&gt;=450000,"LPN",IF(AND(AA144&gt;180000,AA144&lt;450000),"LP",IF(AND(AA144&gt;=53000,AA144&lt;=180000),"3C","2C ")))</f>
        <v>3C</v>
      </c>
      <c r="D144" s="206" t="s">
        <v>1790</v>
      </c>
      <c r="E144" s="206" t="s">
        <v>720</v>
      </c>
      <c r="F144" s="433" t="s">
        <v>721</v>
      </c>
      <c r="G144" s="209" t="s">
        <v>49</v>
      </c>
      <c r="H144" s="209" t="s">
        <v>49</v>
      </c>
      <c r="I144" s="209" t="s">
        <v>49</v>
      </c>
      <c r="J144" s="209" t="s">
        <v>49</v>
      </c>
      <c r="K144" s="209">
        <f>SUM(L144-8)</f>
        <v>41409</v>
      </c>
      <c r="L144" s="209">
        <f>SUM(M144*1)</f>
        <v>41417</v>
      </c>
      <c r="M144" s="209">
        <f>SUM(N144*1)</f>
        <v>41417</v>
      </c>
      <c r="N144" s="209">
        <f>SUM(O144-1)</f>
        <v>41417</v>
      </c>
      <c r="O144" s="209">
        <f>SUM(U144-3)</f>
        <v>41418</v>
      </c>
      <c r="P144" s="209">
        <f>SUM(U144*1)</f>
        <v>41421</v>
      </c>
      <c r="Q144" s="209" t="s">
        <v>49</v>
      </c>
      <c r="R144" s="209" t="s">
        <v>49</v>
      </c>
      <c r="S144" s="209" t="s">
        <v>49</v>
      </c>
      <c r="T144" s="209" t="s">
        <v>49</v>
      </c>
      <c r="U144" s="209">
        <f t="shared" ref="U144:V149" si="40">SUM(V144-4)</f>
        <v>41421</v>
      </c>
      <c r="V144" s="209">
        <f t="shared" si="40"/>
        <v>41425</v>
      </c>
      <c r="W144" s="209">
        <f>SUM(X144-3)</f>
        <v>41429</v>
      </c>
      <c r="X144" s="209">
        <v>41432</v>
      </c>
      <c r="Y144" s="210"/>
      <c r="Z144" s="210"/>
      <c r="AA144" s="443">
        <v>83998</v>
      </c>
      <c r="AB144" s="210"/>
    </row>
    <row r="145" spans="1:28" s="444" customFormat="1" x14ac:dyDescent="0.25">
      <c r="A145" s="442">
        <v>29</v>
      </c>
      <c r="B145" s="433" t="s">
        <v>1912</v>
      </c>
      <c r="C145" s="206" t="str">
        <f>IF(AA145&gt;=450000,"LPN",IF(AND(AA145&gt;180000,AA145&lt;450000),"LP",IF(AND(AA145&gt;=53000,AA145&lt;=180000),"3C","2C ")))</f>
        <v>3C</v>
      </c>
      <c r="D145" s="206" t="s">
        <v>1790</v>
      </c>
      <c r="E145" s="206" t="s">
        <v>722</v>
      </c>
      <c r="F145" s="433" t="s">
        <v>723</v>
      </c>
      <c r="G145" s="209" t="s">
        <v>49</v>
      </c>
      <c r="H145" s="209" t="s">
        <v>49</v>
      </c>
      <c r="I145" s="209" t="s">
        <v>49</v>
      </c>
      <c r="J145" s="209" t="s">
        <v>49</v>
      </c>
      <c r="K145" s="209">
        <f>SUM(L145-8)</f>
        <v>41409</v>
      </c>
      <c r="L145" s="209">
        <f>SUM(M145*1)</f>
        <v>41417</v>
      </c>
      <c r="M145" s="209">
        <f>SUM(N145*1)</f>
        <v>41417</v>
      </c>
      <c r="N145" s="209">
        <f>SUM(O145-1)</f>
        <v>41417</v>
      </c>
      <c r="O145" s="209">
        <f>SUM(U145-3)</f>
        <v>41418</v>
      </c>
      <c r="P145" s="209">
        <f>SUM(U145*1)</f>
        <v>41421</v>
      </c>
      <c r="Q145" s="209" t="s">
        <v>49</v>
      </c>
      <c r="R145" s="209" t="s">
        <v>49</v>
      </c>
      <c r="S145" s="209" t="s">
        <v>49</v>
      </c>
      <c r="T145" s="209" t="s">
        <v>49</v>
      </c>
      <c r="U145" s="209">
        <f t="shared" si="40"/>
        <v>41421</v>
      </c>
      <c r="V145" s="209">
        <f t="shared" si="40"/>
        <v>41425</v>
      </c>
      <c r="W145" s="209">
        <f>SUM(X145-3)</f>
        <v>41429</v>
      </c>
      <c r="X145" s="209">
        <v>41432</v>
      </c>
      <c r="Y145" s="210"/>
      <c r="Z145" s="210"/>
      <c r="AA145" s="443">
        <v>100000</v>
      </c>
      <c r="AB145" s="210"/>
    </row>
    <row r="146" spans="1:28" x14ac:dyDescent="0.25">
      <c r="A146" s="143"/>
      <c r="B146" s="313" t="s">
        <v>1913</v>
      </c>
      <c r="C146" s="312"/>
      <c r="D146" s="312"/>
      <c r="E146" s="319"/>
      <c r="F146" s="313"/>
      <c r="G146" s="31"/>
      <c r="H146" s="31"/>
      <c r="I146" s="31"/>
      <c r="J146" s="31"/>
      <c r="K146" s="31"/>
      <c r="L146" s="31"/>
      <c r="M146" s="31"/>
      <c r="N146" s="31"/>
      <c r="O146" s="31"/>
      <c r="P146" s="32"/>
      <c r="Q146" s="32"/>
      <c r="R146" s="32"/>
      <c r="S146" s="32"/>
      <c r="T146" s="32"/>
      <c r="U146" s="32"/>
      <c r="V146" s="32"/>
      <c r="W146" s="32"/>
      <c r="X146" s="32"/>
      <c r="Y146" s="310"/>
      <c r="Z146" s="310"/>
      <c r="AA146" s="142"/>
      <c r="AB146" s="310"/>
    </row>
    <row r="147" spans="1:28" s="444" customFormat="1" x14ac:dyDescent="0.25">
      <c r="A147" s="442">
        <v>30</v>
      </c>
      <c r="B147" s="433" t="s">
        <v>1914</v>
      </c>
      <c r="C147" s="206" t="str">
        <f>IF(AA147&gt;=450000,"LPN",IF(AND(AA147&gt;180000,AA147&lt;450000),"LP",IF(AND(AA147&gt;=53000,AA147&lt;=180000),"3C","2C ")))</f>
        <v>3C</v>
      </c>
      <c r="D147" s="206" t="s">
        <v>1790</v>
      </c>
      <c r="E147" s="206" t="s">
        <v>724</v>
      </c>
      <c r="F147" s="433" t="s">
        <v>725</v>
      </c>
      <c r="G147" s="209" t="s">
        <v>49</v>
      </c>
      <c r="H147" s="209" t="s">
        <v>49</v>
      </c>
      <c r="I147" s="209" t="s">
        <v>49</v>
      </c>
      <c r="J147" s="209" t="s">
        <v>49</v>
      </c>
      <c r="K147" s="209">
        <f>SUM(L147-8)</f>
        <v>41416</v>
      </c>
      <c r="L147" s="209">
        <f>SUM(M147*1)</f>
        <v>41424</v>
      </c>
      <c r="M147" s="209">
        <f>SUM(N147*1)</f>
        <v>41424</v>
      </c>
      <c r="N147" s="209">
        <f>SUM(O147-1)</f>
        <v>41424</v>
      </c>
      <c r="O147" s="209">
        <f>SUM(U147-3)</f>
        <v>41425</v>
      </c>
      <c r="P147" s="209">
        <f>SUM(U147*1)</f>
        <v>41428</v>
      </c>
      <c r="Q147" s="209" t="s">
        <v>49</v>
      </c>
      <c r="R147" s="209" t="s">
        <v>49</v>
      </c>
      <c r="S147" s="209" t="s">
        <v>49</v>
      </c>
      <c r="T147" s="209" t="s">
        <v>49</v>
      </c>
      <c r="U147" s="209">
        <f t="shared" si="40"/>
        <v>41428</v>
      </c>
      <c r="V147" s="209">
        <f t="shared" si="40"/>
        <v>41432</v>
      </c>
      <c r="W147" s="209">
        <f>SUM(X147-3)</f>
        <v>41436</v>
      </c>
      <c r="X147" s="209">
        <v>41439</v>
      </c>
      <c r="Y147" s="210"/>
      <c r="Z147" s="210"/>
      <c r="AA147" s="443">
        <v>70000</v>
      </c>
      <c r="AB147" s="210"/>
    </row>
    <row r="148" spans="1:28" x14ac:dyDescent="0.25">
      <c r="A148" s="143"/>
      <c r="B148" s="313" t="s">
        <v>1915</v>
      </c>
      <c r="C148" s="312"/>
      <c r="D148" s="312"/>
      <c r="E148" s="319"/>
      <c r="F148" s="313"/>
      <c r="G148" s="31"/>
      <c r="H148" s="31"/>
      <c r="I148" s="31"/>
      <c r="J148" s="31"/>
      <c r="K148" s="31"/>
      <c r="L148" s="31"/>
      <c r="M148" s="31"/>
      <c r="N148" s="31"/>
      <c r="O148" s="31"/>
      <c r="P148" s="32"/>
      <c r="Q148" s="32"/>
      <c r="R148" s="32"/>
      <c r="S148" s="32"/>
      <c r="T148" s="32"/>
      <c r="U148" s="32"/>
      <c r="V148" s="32"/>
      <c r="W148" s="32"/>
      <c r="X148" s="32"/>
      <c r="Y148" s="310"/>
      <c r="Z148" s="310"/>
      <c r="AA148" s="142"/>
      <c r="AB148" s="310"/>
    </row>
    <row r="149" spans="1:28" s="444" customFormat="1" x14ac:dyDescent="0.25">
      <c r="A149" s="442">
        <v>31</v>
      </c>
      <c r="B149" s="433" t="s">
        <v>1916</v>
      </c>
      <c r="C149" s="206" t="str">
        <f>IF(AA149&gt;=450000,"LPN",IF(AND(AA149&gt;180000,AA149&lt;450000),"LP",IF(AND(AA149&gt;=53000,AA149&lt;=180000),"3C","2C ")))</f>
        <v xml:space="preserve">2C </v>
      </c>
      <c r="D149" s="206" t="s">
        <v>1790</v>
      </c>
      <c r="E149" s="206" t="s">
        <v>726</v>
      </c>
      <c r="F149" s="433" t="s">
        <v>727</v>
      </c>
      <c r="G149" s="209" t="s">
        <v>49</v>
      </c>
      <c r="H149" s="209" t="s">
        <v>49</v>
      </c>
      <c r="I149" s="209" t="s">
        <v>49</v>
      </c>
      <c r="J149" s="209" t="s">
        <v>49</v>
      </c>
      <c r="K149" s="209">
        <f>SUM(L149-8)</f>
        <v>41423</v>
      </c>
      <c r="L149" s="209">
        <f>SUM(M149*1)</f>
        <v>41431</v>
      </c>
      <c r="M149" s="209">
        <f>SUM(N149*1)</f>
        <v>41431</v>
      </c>
      <c r="N149" s="209">
        <f>SUM(O149-1)</f>
        <v>41431</v>
      </c>
      <c r="O149" s="209">
        <f>SUM(U149-3)</f>
        <v>41432</v>
      </c>
      <c r="P149" s="209">
        <f>SUM(U149*1)</f>
        <v>41435</v>
      </c>
      <c r="Q149" s="209" t="s">
        <v>49</v>
      </c>
      <c r="R149" s="209" t="s">
        <v>49</v>
      </c>
      <c r="S149" s="209" t="s">
        <v>49</v>
      </c>
      <c r="T149" s="209" t="s">
        <v>49</v>
      </c>
      <c r="U149" s="209">
        <f t="shared" si="40"/>
        <v>41435</v>
      </c>
      <c r="V149" s="209">
        <f t="shared" si="40"/>
        <v>41439</v>
      </c>
      <c r="W149" s="209">
        <f>SUM(X149-3)</f>
        <v>41443</v>
      </c>
      <c r="X149" s="209">
        <v>41446</v>
      </c>
      <c r="Y149" s="210"/>
      <c r="Z149" s="210"/>
      <c r="AA149" s="443">
        <v>15000</v>
      </c>
      <c r="AB149" s="210"/>
    </row>
    <row r="150" spans="1:28" s="444" customFormat="1" x14ac:dyDescent="0.25">
      <c r="A150" s="442">
        <v>32</v>
      </c>
      <c r="B150" s="433" t="s">
        <v>1917</v>
      </c>
      <c r="C150" s="206" t="str">
        <f>IF(AA150&gt;=450000,"LPN",IF(AND(AA150&gt;180000,AA150&lt;450000),"LP",IF(AND(AA150&gt;=53000,AA150&lt;=180000),"3C","2C ")))</f>
        <v>3C</v>
      </c>
      <c r="D150" s="206" t="s">
        <v>1790</v>
      </c>
      <c r="E150" s="206" t="s">
        <v>728</v>
      </c>
      <c r="F150" s="433"/>
      <c r="G150" s="209" t="s">
        <v>49</v>
      </c>
      <c r="H150" s="209" t="s">
        <v>49</v>
      </c>
      <c r="I150" s="209" t="s">
        <v>49</v>
      </c>
      <c r="J150" s="209" t="s">
        <v>49</v>
      </c>
      <c r="K150" s="209">
        <f>SUM(L150-20)</f>
        <v>41378</v>
      </c>
      <c r="L150" s="209">
        <f>SUM(M150*1)</f>
        <v>41398</v>
      </c>
      <c r="M150" s="209">
        <f>SUM(N150*1)</f>
        <v>41398</v>
      </c>
      <c r="N150" s="209">
        <f>SUM(O150*1)</f>
        <v>41398</v>
      </c>
      <c r="O150" s="209">
        <f>SUM(P150-15)</f>
        <v>41398</v>
      </c>
      <c r="P150" s="209">
        <f>SUM(Q150*1)</f>
        <v>41413</v>
      </c>
      <c r="Q150" s="209">
        <f>SUM(R150-8)</f>
        <v>41413</v>
      </c>
      <c r="R150" s="209">
        <f>SUM(S150-10)</f>
        <v>41421</v>
      </c>
      <c r="S150" s="209">
        <f>SUM(T150-30)</f>
        <v>41431</v>
      </c>
      <c r="T150" s="209">
        <f>SUM(U150*1)</f>
        <v>41461</v>
      </c>
      <c r="U150" s="209">
        <f>SUM(V150-30)</f>
        <v>41461</v>
      </c>
      <c r="V150" s="209">
        <f>SUM(W150-15)</f>
        <v>41491</v>
      </c>
      <c r="W150" s="209">
        <f>SUM(X150-10)</f>
        <v>41506</v>
      </c>
      <c r="X150" s="209">
        <v>41516</v>
      </c>
      <c r="Y150" s="210"/>
      <c r="Z150" s="210"/>
      <c r="AA150" s="443">
        <v>140000</v>
      </c>
      <c r="AB150" s="210"/>
    </row>
    <row r="151" spans="1:28" x14ac:dyDescent="0.25">
      <c r="A151" s="441"/>
      <c r="B151" s="362" t="s">
        <v>1918</v>
      </c>
      <c r="C151" s="361"/>
      <c r="D151" s="361"/>
      <c r="E151" s="213"/>
      <c r="F151" s="362"/>
      <c r="G151" s="39"/>
      <c r="H151" s="39"/>
      <c r="I151" s="39"/>
      <c r="J151" s="39"/>
      <c r="K151" s="39"/>
      <c r="L151" s="39"/>
      <c r="M151" s="39"/>
      <c r="N151" s="39"/>
      <c r="O151" s="39"/>
      <c r="P151" s="39"/>
      <c r="Q151" s="39"/>
      <c r="R151" s="39"/>
      <c r="S151" s="39"/>
      <c r="T151" s="39"/>
      <c r="U151" s="39"/>
      <c r="V151" s="39"/>
      <c r="W151" s="39"/>
      <c r="X151" s="39"/>
      <c r="Y151" s="364"/>
      <c r="Z151" s="364"/>
      <c r="AA151" s="216"/>
      <c r="AB151" s="364"/>
    </row>
    <row r="152" spans="1:28" x14ac:dyDescent="0.25">
      <c r="A152" s="441"/>
      <c r="B152" s="362" t="s">
        <v>1919</v>
      </c>
      <c r="C152" s="361"/>
      <c r="D152" s="361"/>
      <c r="E152" s="213"/>
      <c r="F152" s="362"/>
      <c r="G152" s="39"/>
      <c r="H152" s="39"/>
      <c r="I152" s="39"/>
      <c r="J152" s="39"/>
      <c r="K152" s="39"/>
      <c r="L152" s="39"/>
      <c r="M152" s="39"/>
      <c r="N152" s="39"/>
      <c r="O152" s="39"/>
      <c r="P152" s="39"/>
      <c r="Q152" s="39"/>
      <c r="R152" s="39"/>
      <c r="S152" s="39"/>
      <c r="T152" s="39"/>
      <c r="U152" s="39"/>
      <c r="V152" s="39"/>
      <c r="W152" s="39"/>
      <c r="X152" s="39"/>
      <c r="Y152" s="364"/>
      <c r="Z152" s="364"/>
      <c r="AA152" s="216"/>
      <c r="AB152" s="364"/>
    </row>
    <row r="153" spans="1:28" x14ac:dyDescent="0.25">
      <c r="A153" s="441"/>
      <c r="B153" s="362" t="s">
        <v>1920</v>
      </c>
      <c r="C153" s="361"/>
      <c r="D153" s="361"/>
      <c r="E153" s="213"/>
      <c r="F153" s="362"/>
      <c r="G153" s="39"/>
      <c r="H153" s="39"/>
      <c r="I153" s="39"/>
      <c r="J153" s="39"/>
      <c r="K153" s="39"/>
      <c r="L153" s="39"/>
      <c r="M153" s="39"/>
      <c r="N153" s="39"/>
      <c r="O153" s="39"/>
      <c r="P153" s="39"/>
      <c r="Q153" s="39"/>
      <c r="R153" s="39"/>
      <c r="S153" s="39"/>
      <c r="T153" s="39"/>
      <c r="U153" s="39"/>
      <c r="V153" s="39"/>
      <c r="W153" s="39"/>
      <c r="X153" s="39"/>
      <c r="Y153" s="364"/>
      <c r="Z153" s="364"/>
      <c r="AA153" s="216"/>
      <c r="AB153" s="364"/>
    </row>
    <row r="154" spans="1:28" x14ac:dyDescent="0.25">
      <c r="A154" s="441"/>
      <c r="B154" s="362" t="s">
        <v>1921</v>
      </c>
      <c r="C154" s="361"/>
      <c r="D154" s="361"/>
      <c r="E154" s="213"/>
      <c r="F154" s="362"/>
      <c r="G154" s="39"/>
      <c r="H154" s="39"/>
      <c r="I154" s="39"/>
      <c r="J154" s="39"/>
      <c r="K154" s="39"/>
      <c r="L154" s="39"/>
      <c r="M154" s="39"/>
      <c r="N154" s="39"/>
      <c r="O154" s="39"/>
      <c r="P154" s="39"/>
      <c r="Q154" s="39"/>
      <c r="R154" s="39"/>
      <c r="S154" s="39"/>
      <c r="T154" s="39"/>
      <c r="U154" s="39"/>
      <c r="V154" s="39"/>
      <c r="W154" s="39"/>
      <c r="X154" s="39"/>
      <c r="Y154" s="364"/>
      <c r="Z154" s="364"/>
      <c r="AA154" s="216"/>
      <c r="AB154" s="364"/>
    </row>
    <row r="155" spans="1:28" s="444" customFormat="1" x14ac:dyDescent="0.25">
      <c r="A155" s="442">
        <v>33</v>
      </c>
      <c r="B155" s="433" t="s">
        <v>383</v>
      </c>
      <c r="C155" s="206" t="str">
        <f>IF(AA155&gt;=450000,"LPN",IF(AND(AA155&gt;180000,AA155&lt;450000),"LP",IF(AND(AA155&gt;=53000,AA155&lt;=180000),"3C","2C ")))</f>
        <v xml:space="preserve">2C </v>
      </c>
      <c r="D155" s="206" t="s">
        <v>1790</v>
      </c>
      <c r="E155" s="206" t="s">
        <v>729</v>
      </c>
      <c r="F155" s="433" t="s">
        <v>727</v>
      </c>
      <c r="G155" s="209" t="s">
        <v>49</v>
      </c>
      <c r="H155" s="209" t="s">
        <v>49</v>
      </c>
      <c r="I155" s="209" t="s">
        <v>49</v>
      </c>
      <c r="J155" s="209" t="s">
        <v>49</v>
      </c>
      <c r="K155" s="209">
        <f>SUM(L155-8)</f>
        <v>41437</v>
      </c>
      <c r="L155" s="209">
        <f>SUM(M155*1)</f>
        <v>41445</v>
      </c>
      <c r="M155" s="209">
        <f>SUM(N155*1)</f>
        <v>41445</v>
      </c>
      <c r="N155" s="209">
        <f>SUM(O155-1)</f>
        <v>41445</v>
      </c>
      <c r="O155" s="209">
        <f>SUM(U155-3)</f>
        <v>41446</v>
      </c>
      <c r="P155" s="209">
        <f>SUM(U155*1)</f>
        <v>41449</v>
      </c>
      <c r="Q155" s="209" t="s">
        <v>49</v>
      </c>
      <c r="R155" s="209" t="s">
        <v>49</v>
      </c>
      <c r="S155" s="209" t="s">
        <v>49</v>
      </c>
      <c r="T155" s="209" t="s">
        <v>49</v>
      </c>
      <c r="U155" s="209">
        <f>SUM(V155-4)</f>
        <v>41449</v>
      </c>
      <c r="V155" s="209">
        <f>SUM(W155-4)</f>
        <v>41453</v>
      </c>
      <c r="W155" s="209">
        <f>SUM(X155-3)</f>
        <v>41457</v>
      </c>
      <c r="X155" s="209">
        <v>41460</v>
      </c>
      <c r="Y155" s="210"/>
      <c r="Z155" s="210"/>
      <c r="AA155" s="443">
        <v>50000</v>
      </c>
      <c r="AB155" s="210"/>
    </row>
    <row r="156" spans="1:28" x14ac:dyDescent="0.25">
      <c r="A156" s="143"/>
      <c r="B156" s="313" t="s">
        <v>1922</v>
      </c>
      <c r="C156" s="312"/>
      <c r="D156" s="312"/>
      <c r="E156" s="319"/>
      <c r="F156" s="313"/>
      <c r="G156" s="31"/>
      <c r="H156" s="31"/>
      <c r="I156" s="31"/>
      <c r="J156" s="31"/>
      <c r="K156" s="31"/>
      <c r="L156" s="31"/>
      <c r="M156" s="31"/>
      <c r="N156" s="31"/>
      <c r="O156" s="31"/>
      <c r="P156" s="32"/>
      <c r="Q156" s="32"/>
      <c r="R156" s="32"/>
      <c r="S156" s="32"/>
      <c r="T156" s="32"/>
      <c r="U156" s="32"/>
      <c r="V156" s="32"/>
      <c r="W156" s="32"/>
      <c r="X156" s="32"/>
      <c r="Y156" s="310"/>
      <c r="Z156" s="310"/>
      <c r="AA156" s="142"/>
      <c r="AB156" s="310"/>
    </row>
    <row r="157" spans="1:28" x14ac:dyDescent="0.25">
      <c r="A157" s="143"/>
      <c r="B157" s="313" t="s">
        <v>1923</v>
      </c>
      <c r="C157" s="312"/>
      <c r="D157" s="312"/>
      <c r="E157" s="319"/>
      <c r="F157" s="313"/>
      <c r="G157" s="31"/>
      <c r="H157" s="31"/>
      <c r="I157" s="31"/>
      <c r="J157" s="31"/>
      <c r="K157" s="31"/>
      <c r="L157" s="31"/>
      <c r="M157" s="31"/>
      <c r="N157" s="31"/>
      <c r="O157" s="31"/>
      <c r="P157" s="32"/>
      <c r="Q157" s="32"/>
      <c r="R157" s="32"/>
      <c r="S157" s="32"/>
      <c r="T157" s="32"/>
      <c r="U157" s="32"/>
      <c r="V157" s="32"/>
      <c r="W157" s="32"/>
      <c r="X157" s="32"/>
      <c r="Y157" s="310"/>
      <c r="Z157" s="310"/>
      <c r="AA157" s="142"/>
      <c r="AB157" s="310"/>
    </row>
    <row r="158" spans="1:28" x14ac:dyDescent="0.25">
      <c r="A158" s="143"/>
      <c r="B158" s="313" t="s">
        <v>1924</v>
      </c>
      <c r="C158" s="312"/>
      <c r="D158" s="312"/>
      <c r="E158" s="319"/>
      <c r="F158" s="313"/>
      <c r="G158" s="31"/>
      <c r="H158" s="31"/>
      <c r="I158" s="31"/>
      <c r="J158" s="31"/>
      <c r="K158" s="31"/>
      <c r="L158" s="31"/>
      <c r="M158" s="31"/>
      <c r="N158" s="31"/>
      <c r="O158" s="31"/>
      <c r="P158" s="32"/>
      <c r="Q158" s="32"/>
      <c r="R158" s="32"/>
      <c r="S158" s="32"/>
      <c r="T158" s="32"/>
      <c r="U158" s="32"/>
      <c r="V158" s="32"/>
      <c r="W158" s="32"/>
      <c r="X158" s="32"/>
      <c r="Y158" s="310"/>
      <c r="Z158" s="310"/>
      <c r="AA158" s="142"/>
      <c r="AB158" s="310"/>
    </row>
    <row r="159" spans="1:28" x14ac:dyDescent="0.25">
      <c r="A159" s="143"/>
      <c r="B159" s="313" t="s">
        <v>1925</v>
      </c>
      <c r="C159" s="312"/>
      <c r="D159" s="312"/>
      <c r="E159" s="319"/>
      <c r="F159" s="313"/>
      <c r="G159" s="31"/>
      <c r="H159" s="31"/>
      <c r="I159" s="31"/>
      <c r="J159" s="31"/>
      <c r="K159" s="31"/>
      <c r="L159" s="31"/>
      <c r="M159" s="31"/>
      <c r="N159" s="31"/>
      <c r="O159" s="31"/>
      <c r="P159" s="32"/>
      <c r="Q159" s="32"/>
      <c r="R159" s="32"/>
      <c r="S159" s="32"/>
      <c r="T159" s="32"/>
      <c r="U159" s="32"/>
      <c r="V159" s="32"/>
      <c r="W159" s="32"/>
      <c r="X159" s="32"/>
      <c r="Y159" s="310"/>
      <c r="Z159" s="310"/>
      <c r="AA159" s="142"/>
      <c r="AB159" s="310"/>
    </row>
    <row r="160" spans="1:28" x14ac:dyDescent="0.25">
      <c r="A160" s="143"/>
      <c r="B160" s="313" t="s">
        <v>1926</v>
      </c>
      <c r="C160" s="312"/>
      <c r="D160" s="312"/>
      <c r="E160" s="319"/>
      <c r="F160" s="313"/>
      <c r="G160" s="31"/>
      <c r="H160" s="31"/>
      <c r="I160" s="31"/>
      <c r="J160" s="31"/>
      <c r="K160" s="31"/>
      <c r="L160" s="31"/>
      <c r="M160" s="31"/>
      <c r="N160" s="31"/>
      <c r="O160" s="31"/>
      <c r="P160" s="32"/>
      <c r="Q160" s="32"/>
      <c r="R160" s="32"/>
      <c r="S160" s="32"/>
      <c r="T160" s="32"/>
      <c r="U160" s="32"/>
      <c r="V160" s="32"/>
      <c r="W160" s="32"/>
      <c r="X160" s="32"/>
      <c r="Y160" s="310"/>
      <c r="Z160" s="310"/>
      <c r="AA160" s="142"/>
      <c r="AB160" s="310"/>
    </row>
    <row r="161" spans="1:28" x14ac:dyDescent="0.25">
      <c r="A161" s="143"/>
      <c r="B161" s="313" t="s">
        <v>1927</v>
      </c>
      <c r="C161" s="312"/>
      <c r="D161" s="312"/>
      <c r="E161" s="319"/>
      <c r="F161" s="313"/>
      <c r="G161" s="31"/>
      <c r="H161" s="31"/>
      <c r="I161" s="31"/>
      <c r="J161" s="31"/>
      <c r="K161" s="31"/>
      <c r="L161" s="31"/>
      <c r="M161" s="31"/>
      <c r="N161" s="31"/>
      <c r="O161" s="31"/>
      <c r="P161" s="32"/>
      <c r="Q161" s="32"/>
      <c r="R161" s="32"/>
      <c r="S161" s="32"/>
      <c r="T161" s="32"/>
      <c r="U161" s="32"/>
      <c r="V161" s="32"/>
      <c r="W161" s="32"/>
      <c r="X161" s="32"/>
      <c r="Y161" s="310"/>
      <c r="Z161" s="310"/>
      <c r="AA161" s="142"/>
      <c r="AB161" s="310"/>
    </row>
    <row r="162" spans="1:28" x14ac:dyDescent="0.25">
      <c r="A162" s="143"/>
      <c r="B162" s="313" t="s">
        <v>1928</v>
      </c>
      <c r="C162" s="312"/>
      <c r="D162" s="312"/>
      <c r="E162" s="319"/>
      <c r="F162" s="313"/>
      <c r="G162" s="31"/>
      <c r="H162" s="31"/>
      <c r="I162" s="31"/>
      <c r="J162" s="31"/>
      <c r="K162" s="31"/>
      <c r="L162" s="31"/>
      <c r="M162" s="31"/>
      <c r="N162" s="31"/>
      <c r="O162" s="31"/>
      <c r="P162" s="32"/>
      <c r="Q162" s="32"/>
      <c r="R162" s="32"/>
      <c r="S162" s="32"/>
      <c r="T162" s="32"/>
      <c r="U162" s="32"/>
      <c r="V162" s="32"/>
      <c r="W162" s="32"/>
      <c r="X162" s="32"/>
      <c r="Y162" s="310"/>
      <c r="Z162" s="310"/>
      <c r="AA162" s="142"/>
      <c r="AB162" s="310"/>
    </row>
    <row r="163" spans="1:28" x14ac:dyDescent="0.25">
      <c r="A163" s="143"/>
      <c r="B163" s="313" t="s">
        <v>1929</v>
      </c>
      <c r="C163" s="312"/>
      <c r="D163" s="312"/>
      <c r="E163" s="319"/>
      <c r="F163" s="313"/>
      <c r="G163" s="31"/>
      <c r="H163" s="31"/>
      <c r="I163" s="31"/>
      <c r="J163" s="31"/>
      <c r="K163" s="31"/>
      <c r="L163" s="31"/>
      <c r="M163" s="31"/>
      <c r="N163" s="31"/>
      <c r="O163" s="31"/>
      <c r="P163" s="32"/>
      <c r="Q163" s="32"/>
      <c r="R163" s="32"/>
      <c r="S163" s="32"/>
      <c r="T163" s="32"/>
      <c r="U163" s="32"/>
      <c r="V163" s="32"/>
      <c r="W163" s="32"/>
      <c r="X163" s="32"/>
      <c r="Y163" s="310"/>
      <c r="Z163" s="310"/>
      <c r="AA163" s="142"/>
      <c r="AB163" s="310"/>
    </row>
    <row r="164" spans="1:28" x14ac:dyDescent="0.25">
      <c r="A164" s="143"/>
      <c r="B164" s="313" t="s">
        <v>1930</v>
      </c>
      <c r="C164" s="312"/>
      <c r="D164" s="312"/>
      <c r="E164" s="319"/>
      <c r="F164" s="313"/>
      <c r="G164" s="31"/>
      <c r="H164" s="31"/>
      <c r="I164" s="31"/>
      <c r="J164" s="31"/>
      <c r="K164" s="31"/>
      <c r="L164" s="31"/>
      <c r="M164" s="31"/>
      <c r="N164" s="31"/>
      <c r="O164" s="31"/>
      <c r="P164" s="32"/>
      <c r="Q164" s="32"/>
      <c r="R164" s="32"/>
      <c r="S164" s="32"/>
      <c r="T164" s="32"/>
      <c r="U164" s="32"/>
      <c r="V164" s="32"/>
      <c r="W164" s="32"/>
      <c r="X164" s="32"/>
      <c r="Y164" s="310"/>
      <c r="Z164" s="310"/>
      <c r="AA164" s="142"/>
      <c r="AB164" s="310"/>
    </row>
    <row r="165" spans="1:28" x14ac:dyDescent="0.25">
      <c r="A165" s="143"/>
      <c r="B165" s="313" t="s">
        <v>1931</v>
      </c>
      <c r="C165" s="312"/>
      <c r="D165" s="312"/>
      <c r="E165" s="319"/>
      <c r="F165" s="313"/>
      <c r="G165" s="31"/>
      <c r="H165" s="31"/>
      <c r="I165" s="31"/>
      <c r="J165" s="31"/>
      <c r="K165" s="31"/>
      <c r="L165" s="31"/>
      <c r="M165" s="31"/>
      <c r="N165" s="31"/>
      <c r="O165" s="31"/>
      <c r="P165" s="32"/>
      <c r="Q165" s="32"/>
      <c r="R165" s="32"/>
      <c r="S165" s="32"/>
      <c r="T165" s="32"/>
      <c r="U165" s="32"/>
      <c r="V165" s="32"/>
      <c r="W165" s="32"/>
      <c r="X165" s="32"/>
      <c r="Y165" s="310"/>
      <c r="Z165" s="310"/>
      <c r="AA165" s="142"/>
      <c r="AB165" s="310"/>
    </row>
    <row r="166" spans="1:28" x14ac:dyDescent="0.25">
      <c r="A166" s="143"/>
      <c r="B166" s="313" t="s">
        <v>1932</v>
      </c>
      <c r="C166" s="312"/>
      <c r="D166" s="312"/>
      <c r="E166" s="319"/>
      <c r="F166" s="313"/>
      <c r="G166" s="31"/>
      <c r="H166" s="31"/>
      <c r="I166" s="31"/>
      <c r="J166" s="31"/>
      <c r="K166" s="31"/>
      <c r="L166" s="31"/>
      <c r="M166" s="31"/>
      <c r="N166" s="31"/>
      <c r="O166" s="31"/>
      <c r="P166" s="32"/>
      <c r="Q166" s="32"/>
      <c r="R166" s="32"/>
      <c r="S166" s="32"/>
      <c r="T166" s="32"/>
      <c r="U166" s="32"/>
      <c r="V166" s="32"/>
      <c r="W166" s="32"/>
      <c r="X166" s="32"/>
      <c r="Y166" s="310"/>
      <c r="Z166" s="310"/>
      <c r="AA166" s="142"/>
      <c r="AB166" s="310"/>
    </row>
    <row r="167" spans="1:28" s="444" customFormat="1" ht="25.5" x14ac:dyDescent="0.25">
      <c r="A167" s="442">
        <v>34</v>
      </c>
      <c r="B167" s="433" t="s">
        <v>1933</v>
      </c>
      <c r="C167" s="206" t="str">
        <f>IF(AA167&gt;=450000,"LPN",IF(AND(AA167&gt;180000,AA167&lt;450000),"LP",IF(AND(AA167&gt;=53000,AA167&lt;=180000),"3C","2C ")))</f>
        <v>3C</v>
      </c>
      <c r="D167" s="206" t="s">
        <v>1790</v>
      </c>
      <c r="E167" s="206" t="s">
        <v>730</v>
      </c>
      <c r="F167" s="433" t="s">
        <v>731</v>
      </c>
      <c r="G167" s="209" t="s">
        <v>49</v>
      </c>
      <c r="H167" s="209" t="s">
        <v>49</v>
      </c>
      <c r="I167" s="209" t="s">
        <v>49</v>
      </c>
      <c r="J167" s="209" t="s">
        <v>49</v>
      </c>
      <c r="K167" s="209">
        <f>SUM(L167-8)</f>
        <v>41444</v>
      </c>
      <c r="L167" s="209">
        <f>SUM(M167*1)</f>
        <v>41452</v>
      </c>
      <c r="M167" s="209">
        <f>SUM(N167*1)</f>
        <v>41452</v>
      </c>
      <c r="N167" s="209">
        <f>SUM(O167-1)</f>
        <v>41452</v>
      </c>
      <c r="O167" s="209">
        <f>SUM(U167-3)</f>
        <v>41453</v>
      </c>
      <c r="P167" s="209">
        <f>SUM(U167*1)</f>
        <v>41456</v>
      </c>
      <c r="Q167" s="209" t="s">
        <v>49</v>
      </c>
      <c r="R167" s="209" t="s">
        <v>49</v>
      </c>
      <c r="S167" s="209" t="s">
        <v>49</v>
      </c>
      <c r="T167" s="209" t="s">
        <v>49</v>
      </c>
      <c r="U167" s="209">
        <f>SUM(V167-4)</f>
        <v>41456</v>
      </c>
      <c r="V167" s="209">
        <f>SUM(W167-4)</f>
        <v>41460</v>
      </c>
      <c r="W167" s="209">
        <f>SUM(X167-3)</f>
        <v>41464</v>
      </c>
      <c r="X167" s="209">
        <v>41467</v>
      </c>
      <c r="Y167" s="210"/>
      <c r="Z167" s="210"/>
      <c r="AA167" s="443">
        <v>150000</v>
      </c>
      <c r="AB167" s="210"/>
    </row>
    <row r="168" spans="1:28" x14ac:dyDescent="0.25">
      <c r="A168" s="143"/>
      <c r="B168" s="313" t="s">
        <v>1934</v>
      </c>
      <c r="C168" s="312"/>
      <c r="D168" s="312"/>
      <c r="E168" s="319"/>
      <c r="F168" s="313"/>
      <c r="G168" s="31"/>
      <c r="H168" s="31"/>
      <c r="I168" s="31"/>
      <c r="J168" s="31"/>
      <c r="K168" s="31"/>
      <c r="L168" s="31"/>
      <c r="M168" s="31"/>
      <c r="N168" s="31"/>
      <c r="O168" s="31"/>
      <c r="P168" s="32"/>
      <c r="Q168" s="32"/>
      <c r="R168" s="32"/>
      <c r="S168" s="32"/>
      <c r="T168" s="32"/>
      <c r="U168" s="32"/>
      <c r="V168" s="32"/>
      <c r="W168" s="32"/>
      <c r="X168" s="32"/>
      <c r="Y168" s="310"/>
      <c r="Z168" s="310"/>
      <c r="AA168" s="142"/>
      <c r="AB168" s="310"/>
    </row>
    <row r="169" spans="1:28" s="444" customFormat="1" x14ac:dyDescent="0.25">
      <c r="A169" s="442">
        <v>35</v>
      </c>
      <c r="B169" s="433" t="s">
        <v>1935</v>
      </c>
      <c r="C169" s="206" t="str">
        <f>IF(AA169&gt;=450000,"LPN",IF(AND(AA169&gt;180000,AA169&lt;450000),"LP",IF(AND(AA169&gt;=53000,AA169&lt;=180000),"3C","2C ")))</f>
        <v xml:space="preserve">2C </v>
      </c>
      <c r="D169" s="206" t="s">
        <v>1790</v>
      </c>
      <c r="E169" s="206" t="s">
        <v>732</v>
      </c>
      <c r="F169" s="433" t="s">
        <v>733</v>
      </c>
      <c r="G169" s="209" t="s">
        <v>49</v>
      </c>
      <c r="H169" s="209" t="s">
        <v>49</v>
      </c>
      <c r="I169" s="209" t="s">
        <v>49</v>
      </c>
      <c r="J169" s="209" t="s">
        <v>49</v>
      </c>
      <c r="K169" s="209">
        <f>SUM(L169-8)</f>
        <v>41451</v>
      </c>
      <c r="L169" s="209">
        <f>SUM(M169*1)</f>
        <v>41459</v>
      </c>
      <c r="M169" s="209">
        <f>SUM(N169*1)</f>
        <v>41459</v>
      </c>
      <c r="N169" s="209">
        <f>SUM(O169-1)</f>
        <v>41459</v>
      </c>
      <c r="O169" s="209">
        <f>SUM(U169-3)</f>
        <v>41460</v>
      </c>
      <c r="P169" s="209">
        <f>SUM(U169*1)</f>
        <v>41463</v>
      </c>
      <c r="Q169" s="209" t="s">
        <v>49</v>
      </c>
      <c r="R169" s="209" t="s">
        <v>49</v>
      </c>
      <c r="S169" s="209" t="s">
        <v>49</v>
      </c>
      <c r="T169" s="209" t="s">
        <v>49</v>
      </c>
      <c r="U169" s="209">
        <f>SUM(V169-4)</f>
        <v>41463</v>
      </c>
      <c r="V169" s="209">
        <f>SUM(W169-4)</f>
        <v>41467</v>
      </c>
      <c r="W169" s="209">
        <f>SUM(X169-3)</f>
        <v>41471</v>
      </c>
      <c r="X169" s="209">
        <v>41474</v>
      </c>
      <c r="Y169" s="210"/>
      <c r="Z169" s="210"/>
      <c r="AA169" s="443">
        <v>50000</v>
      </c>
      <c r="AB169" s="210"/>
    </row>
    <row r="170" spans="1:28" x14ac:dyDescent="0.25">
      <c r="A170" s="143"/>
      <c r="B170" s="313" t="s">
        <v>1936</v>
      </c>
      <c r="C170" s="312"/>
      <c r="D170" s="312"/>
      <c r="E170" s="319"/>
      <c r="F170" s="313"/>
      <c r="G170" s="31"/>
      <c r="H170" s="31"/>
      <c r="I170" s="31"/>
      <c r="J170" s="31"/>
      <c r="K170" s="31"/>
      <c r="L170" s="31"/>
      <c r="M170" s="31"/>
      <c r="N170" s="31"/>
      <c r="O170" s="31"/>
      <c r="P170" s="32"/>
      <c r="Q170" s="32"/>
      <c r="R170" s="32"/>
      <c r="S170" s="32"/>
      <c r="T170" s="32"/>
      <c r="U170" s="32"/>
      <c r="V170" s="32"/>
      <c r="W170" s="32"/>
      <c r="X170" s="32"/>
      <c r="Y170" s="310"/>
      <c r="Z170" s="310"/>
      <c r="AA170" s="142"/>
      <c r="AB170" s="310"/>
    </row>
    <row r="171" spans="1:28" x14ac:dyDescent="0.25">
      <c r="A171" s="143"/>
      <c r="B171" s="313" t="s">
        <v>1937</v>
      </c>
      <c r="C171" s="312"/>
      <c r="D171" s="312"/>
      <c r="E171" s="319"/>
      <c r="F171" s="313"/>
      <c r="G171" s="31"/>
      <c r="H171" s="31"/>
      <c r="I171" s="31"/>
      <c r="J171" s="31"/>
      <c r="K171" s="31"/>
      <c r="L171" s="31"/>
      <c r="M171" s="31"/>
      <c r="N171" s="31"/>
      <c r="O171" s="31"/>
      <c r="P171" s="32"/>
      <c r="Q171" s="32"/>
      <c r="R171" s="32"/>
      <c r="S171" s="32"/>
      <c r="T171" s="32"/>
      <c r="U171" s="32"/>
      <c r="V171" s="32"/>
      <c r="W171" s="32"/>
      <c r="X171" s="32"/>
      <c r="Y171" s="310"/>
      <c r="Z171" s="310"/>
      <c r="AA171" s="142"/>
      <c r="AB171" s="310"/>
    </row>
    <row r="172" spans="1:28" s="444" customFormat="1" x14ac:dyDescent="0.25">
      <c r="A172" s="442">
        <v>36</v>
      </c>
      <c r="B172" s="433" t="s">
        <v>1938</v>
      </c>
      <c r="C172" s="206" t="str">
        <f>IF(AA172&gt;=450000,"LPN",IF(AND(AA172&gt;180000,AA172&lt;450000),"LP",IF(AND(AA172&gt;=53000,AA172&lt;=180000),"3C","2C ")))</f>
        <v>3C</v>
      </c>
      <c r="D172" s="206" t="s">
        <v>1790</v>
      </c>
      <c r="E172" s="206" t="s">
        <v>734</v>
      </c>
      <c r="F172" s="433" t="s">
        <v>735</v>
      </c>
      <c r="G172" s="209" t="s">
        <v>49</v>
      </c>
      <c r="H172" s="209" t="s">
        <v>49</v>
      </c>
      <c r="I172" s="209" t="s">
        <v>49</v>
      </c>
      <c r="J172" s="209" t="s">
        <v>49</v>
      </c>
      <c r="K172" s="209">
        <f>SUM(L172-8)</f>
        <v>41458</v>
      </c>
      <c r="L172" s="209">
        <f>SUM(M172*1)</f>
        <v>41466</v>
      </c>
      <c r="M172" s="209">
        <f>SUM(N172*1)</f>
        <v>41466</v>
      </c>
      <c r="N172" s="209">
        <f>SUM(O172-1)</f>
        <v>41466</v>
      </c>
      <c r="O172" s="209">
        <f>SUM(U172-3)</f>
        <v>41467</v>
      </c>
      <c r="P172" s="209">
        <f>SUM(U172*1)</f>
        <v>41470</v>
      </c>
      <c r="Q172" s="209" t="s">
        <v>49</v>
      </c>
      <c r="R172" s="209" t="s">
        <v>49</v>
      </c>
      <c r="S172" s="209" t="s">
        <v>49</v>
      </c>
      <c r="T172" s="209" t="s">
        <v>49</v>
      </c>
      <c r="U172" s="209">
        <f>SUM(V172-4)</f>
        <v>41470</v>
      </c>
      <c r="V172" s="209">
        <f>SUM(W172-4)</f>
        <v>41474</v>
      </c>
      <c r="W172" s="209">
        <f>SUM(X172-3)</f>
        <v>41478</v>
      </c>
      <c r="X172" s="209">
        <v>41481</v>
      </c>
      <c r="Y172" s="210"/>
      <c r="Z172" s="210"/>
      <c r="AA172" s="443">
        <v>100000</v>
      </c>
      <c r="AB172" s="210"/>
    </row>
    <row r="173" spans="1:28" x14ac:dyDescent="0.25">
      <c r="A173" s="143"/>
      <c r="B173" s="313" t="s">
        <v>1939</v>
      </c>
      <c r="C173" s="312"/>
      <c r="D173" s="312"/>
      <c r="E173" s="319"/>
      <c r="F173" s="313"/>
      <c r="G173" s="31"/>
      <c r="H173" s="31"/>
      <c r="I173" s="31"/>
      <c r="J173" s="31"/>
      <c r="K173" s="31"/>
      <c r="L173" s="31"/>
      <c r="M173" s="31"/>
      <c r="N173" s="31"/>
      <c r="O173" s="31"/>
      <c r="P173" s="32"/>
      <c r="Q173" s="32"/>
      <c r="R173" s="32"/>
      <c r="S173" s="32"/>
      <c r="T173" s="32"/>
      <c r="U173" s="32"/>
      <c r="V173" s="32"/>
      <c r="W173" s="32"/>
      <c r="X173" s="32"/>
      <c r="Y173" s="310"/>
      <c r="Z173" s="310"/>
      <c r="AA173" s="142"/>
      <c r="AB173" s="310"/>
    </row>
    <row r="174" spans="1:28" x14ac:dyDescent="0.25">
      <c r="A174" s="143"/>
      <c r="B174" s="313" t="s">
        <v>1940</v>
      </c>
      <c r="C174" s="312"/>
      <c r="D174" s="312"/>
      <c r="E174" s="319"/>
      <c r="F174" s="313"/>
      <c r="G174" s="31"/>
      <c r="H174" s="31"/>
      <c r="I174" s="31"/>
      <c r="J174" s="31"/>
      <c r="K174" s="31"/>
      <c r="L174" s="31"/>
      <c r="M174" s="31"/>
      <c r="N174" s="31"/>
      <c r="O174" s="31"/>
      <c r="P174" s="32"/>
      <c r="Q174" s="32"/>
      <c r="R174" s="32"/>
      <c r="S174" s="32"/>
      <c r="T174" s="32"/>
      <c r="U174" s="32"/>
      <c r="V174" s="32"/>
      <c r="W174" s="32"/>
      <c r="X174" s="32"/>
      <c r="Y174" s="310"/>
      <c r="Z174" s="310"/>
      <c r="AA174" s="142"/>
      <c r="AB174" s="310"/>
    </row>
    <row r="175" spans="1:28" x14ac:dyDescent="0.25">
      <c r="A175" s="143"/>
      <c r="B175" s="313" t="s">
        <v>1941</v>
      </c>
      <c r="C175" s="312"/>
      <c r="D175" s="312"/>
      <c r="E175" s="319"/>
      <c r="F175" s="313"/>
      <c r="G175" s="31"/>
      <c r="H175" s="31"/>
      <c r="I175" s="31"/>
      <c r="J175" s="31"/>
      <c r="K175" s="31"/>
      <c r="L175" s="31"/>
      <c r="M175" s="31"/>
      <c r="N175" s="31"/>
      <c r="O175" s="31"/>
      <c r="P175" s="32"/>
      <c r="Q175" s="32"/>
      <c r="R175" s="32"/>
      <c r="S175" s="32"/>
      <c r="T175" s="32"/>
      <c r="U175" s="32"/>
      <c r="V175" s="32"/>
      <c r="W175" s="32"/>
      <c r="X175" s="32"/>
      <c r="Y175" s="310"/>
      <c r="Z175" s="310"/>
      <c r="AA175" s="142"/>
      <c r="AB175" s="310"/>
    </row>
    <row r="176" spans="1:28" x14ac:dyDescent="0.25">
      <c r="A176" s="143"/>
      <c r="B176" s="318" t="s">
        <v>1942</v>
      </c>
      <c r="C176" s="317" t="s">
        <v>1225</v>
      </c>
      <c r="D176" s="317"/>
      <c r="E176" s="112" t="s">
        <v>736</v>
      </c>
      <c r="F176" s="318"/>
      <c r="G176" s="31" t="s">
        <v>49</v>
      </c>
      <c r="H176" s="31" t="s">
        <v>49</v>
      </c>
      <c r="I176" s="31" t="s">
        <v>49</v>
      </c>
      <c r="J176" s="31" t="s">
        <v>49</v>
      </c>
      <c r="K176" s="31">
        <f>SUM(L176-20)</f>
        <v>41378</v>
      </c>
      <c r="L176" s="31">
        <f t="shared" ref="L176:N177" si="41">SUM(M176*1)</f>
        <v>41398</v>
      </c>
      <c r="M176" s="31">
        <f t="shared" si="41"/>
        <v>41398</v>
      </c>
      <c r="N176" s="31">
        <f t="shared" si="41"/>
        <v>41398</v>
      </c>
      <c r="O176" s="31">
        <f>SUM(P176-15)</f>
        <v>41398</v>
      </c>
      <c r="P176" s="31">
        <f>SUM(Q176*1)</f>
        <v>41413</v>
      </c>
      <c r="Q176" s="31">
        <f>SUM(R176-8)</f>
        <v>41413</v>
      </c>
      <c r="R176" s="31">
        <f>SUM(S176-10)</f>
        <v>41421</v>
      </c>
      <c r="S176" s="31">
        <f>SUM(T176-30)</f>
        <v>41431</v>
      </c>
      <c r="T176" s="31">
        <f>SUM(U176*1)</f>
        <v>41461</v>
      </c>
      <c r="U176" s="31">
        <f>SUM(V176-30)</f>
        <v>41461</v>
      </c>
      <c r="V176" s="31">
        <f>SUM(W176-15)</f>
        <v>41491</v>
      </c>
      <c r="W176" s="31">
        <f>SUM(X176-10)</f>
        <v>41506</v>
      </c>
      <c r="X176" s="31">
        <v>41516</v>
      </c>
      <c r="Y176" s="316"/>
      <c r="Z176" s="316"/>
      <c r="AA176" s="111">
        <v>160000</v>
      </c>
      <c r="AB176" s="316"/>
    </row>
    <row r="177" spans="1:28" x14ac:dyDescent="0.25">
      <c r="A177" s="143"/>
      <c r="B177" s="318" t="s">
        <v>1943</v>
      </c>
      <c r="C177" s="317" t="s">
        <v>1225</v>
      </c>
      <c r="D177" s="317"/>
      <c r="E177" s="112" t="s">
        <v>737</v>
      </c>
      <c r="F177" s="318"/>
      <c r="G177" s="31" t="s">
        <v>49</v>
      </c>
      <c r="H177" s="31" t="s">
        <v>49</v>
      </c>
      <c r="I177" s="31" t="s">
        <v>49</v>
      </c>
      <c r="J177" s="31" t="s">
        <v>49</v>
      </c>
      <c r="K177" s="31">
        <f>SUM(L177-20)</f>
        <v>41378</v>
      </c>
      <c r="L177" s="31">
        <f t="shared" si="41"/>
        <v>41398</v>
      </c>
      <c r="M177" s="31">
        <f t="shared" si="41"/>
        <v>41398</v>
      </c>
      <c r="N177" s="31">
        <f t="shared" si="41"/>
        <v>41398</v>
      </c>
      <c r="O177" s="31">
        <f>SUM(P177-15)</f>
        <v>41398</v>
      </c>
      <c r="P177" s="31">
        <f>SUM(Q177*1)</f>
        <v>41413</v>
      </c>
      <c r="Q177" s="31">
        <f>SUM(R177-8)</f>
        <v>41413</v>
      </c>
      <c r="R177" s="31">
        <f>SUM(S177-10)</f>
        <v>41421</v>
      </c>
      <c r="S177" s="31">
        <f>SUM(T177-30)</f>
        <v>41431</v>
      </c>
      <c r="T177" s="31">
        <f>SUM(U177*1)</f>
        <v>41461</v>
      </c>
      <c r="U177" s="31">
        <f>SUM(V177-30)</f>
        <v>41461</v>
      </c>
      <c r="V177" s="31">
        <f>SUM(W177-15)</f>
        <v>41491</v>
      </c>
      <c r="W177" s="31">
        <f>SUM(X177-10)</f>
        <v>41506</v>
      </c>
      <c r="X177" s="31">
        <v>41516</v>
      </c>
      <c r="Y177" s="316"/>
      <c r="Z177" s="316"/>
      <c r="AA177" s="111">
        <v>360000</v>
      </c>
      <c r="AB177" s="316"/>
    </row>
    <row r="178" spans="1:28" s="444" customFormat="1" x14ac:dyDescent="0.25">
      <c r="A178" s="442">
        <v>37</v>
      </c>
      <c r="B178" s="433" t="s">
        <v>1944</v>
      </c>
      <c r="C178" s="206" t="str">
        <f>IF(AA178&gt;=450000,"LPN",IF(AND(AA178&gt;180000,AA178&lt;450000),"LP",IF(AND(AA178&gt;=53000,AA178&lt;=180000),"3C","2C ")))</f>
        <v xml:space="preserve">2C </v>
      </c>
      <c r="D178" s="206" t="s">
        <v>1790</v>
      </c>
      <c r="E178" s="206" t="s">
        <v>738</v>
      </c>
      <c r="F178" s="433"/>
      <c r="G178" s="209" t="s">
        <v>49</v>
      </c>
      <c r="H178" s="209" t="s">
        <v>49</v>
      </c>
      <c r="I178" s="209" t="s">
        <v>49</v>
      </c>
      <c r="J178" s="209" t="s">
        <v>49</v>
      </c>
      <c r="K178" s="209">
        <f>SUM(L178-8)</f>
        <v>41458</v>
      </c>
      <c r="L178" s="209">
        <f>SUM(M178*1)</f>
        <v>41466</v>
      </c>
      <c r="M178" s="209">
        <f>SUM(N178*1)</f>
        <v>41466</v>
      </c>
      <c r="N178" s="209">
        <f>SUM(O178-1)</f>
        <v>41466</v>
      </c>
      <c r="O178" s="209">
        <f>SUM(U178-3)</f>
        <v>41467</v>
      </c>
      <c r="P178" s="209">
        <f>SUM(U178*1)</f>
        <v>41470</v>
      </c>
      <c r="Q178" s="209" t="s">
        <v>49</v>
      </c>
      <c r="R178" s="209" t="s">
        <v>49</v>
      </c>
      <c r="S178" s="209" t="s">
        <v>49</v>
      </c>
      <c r="T178" s="209" t="s">
        <v>49</v>
      </c>
      <c r="U178" s="209">
        <f>SUM(V178-4)</f>
        <v>41470</v>
      </c>
      <c r="V178" s="209">
        <f>SUM(W178-4)</f>
        <v>41474</v>
      </c>
      <c r="W178" s="209">
        <f>SUM(X178-3)</f>
        <v>41478</v>
      </c>
      <c r="X178" s="209">
        <v>41481</v>
      </c>
      <c r="Y178" s="210"/>
      <c r="Z178" s="210"/>
      <c r="AA178" s="443">
        <v>40000</v>
      </c>
      <c r="AB178" s="210"/>
    </row>
    <row r="179" spans="1:28" x14ac:dyDescent="0.25">
      <c r="A179" s="143"/>
      <c r="B179" s="313" t="s">
        <v>1945</v>
      </c>
      <c r="C179" s="312"/>
      <c r="D179" s="312"/>
      <c r="E179" s="319"/>
      <c r="F179" s="313"/>
      <c r="G179" s="31"/>
      <c r="H179" s="31"/>
      <c r="I179" s="31"/>
      <c r="J179" s="31"/>
      <c r="K179" s="31"/>
      <c r="L179" s="31"/>
      <c r="M179" s="31"/>
      <c r="N179" s="31"/>
      <c r="O179" s="31"/>
      <c r="P179" s="32"/>
      <c r="Q179" s="32"/>
      <c r="R179" s="32"/>
      <c r="S179" s="32"/>
      <c r="T179" s="32"/>
      <c r="U179" s="32"/>
      <c r="V179" s="32"/>
      <c r="W179" s="32"/>
      <c r="X179" s="32"/>
      <c r="Y179" s="310"/>
      <c r="Z179" s="310"/>
      <c r="AA179" s="142"/>
      <c r="AB179" s="310"/>
    </row>
    <row r="180" spans="1:28" x14ac:dyDescent="0.25">
      <c r="A180" s="143"/>
      <c r="B180" s="313" t="s">
        <v>1946</v>
      </c>
      <c r="C180" s="312"/>
      <c r="D180" s="312"/>
      <c r="E180" s="319"/>
      <c r="F180" s="313"/>
      <c r="G180" s="31"/>
      <c r="H180" s="31"/>
      <c r="I180" s="31"/>
      <c r="J180" s="31"/>
      <c r="K180" s="31"/>
      <c r="L180" s="31"/>
      <c r="M180" s="31"/>
      <c r="N180" s="31"/>
      <c r="O180" s="31"/>
      <c r="P180" s="32"/>
      <c r="Q180" s="32"/>
      <c r="R180" s="32"/>
      <c r="S180" s="32"/>
      <c r="T180" s="32"/>
      <c r="U180" s="32"/>
      <c r="V180" s="32"/>
      <c r="W180" s="32"/>
      <c r="X180" s="32"/>
      <c r="Y180" s="310"/>
      <c r="Z180" s="310"/>
      <c r="AA180" s="142"/>
      <c r="AB180" s="310"/>
    </row>
    <row r="181" spans="1:28" x14ac:dyDescent="0.25">
      <c r="A181" s="143"/>
      <c r="B181" s="313" t="s">
        <v>1947</v>
      </c>
      <c r="C181" s="312"/>
      <c r="D181" s="312"/>
      <c r="E181" s="319"/>
      <c r="F181" s="313"/>
      <c r="G181" s="31"/>
      <c r="H181" s="31"/>
      <c r="I181" s="31"/>
      <c r="J181" s="31"/>
      <c r="K181" s="31"/>
      <c r="L181" s="31"/>
      <c r="M181" s="31"/>
      <c r="N181" s="31"/>
      <c r="O181" s="31"/>
      <c r="P181" s="32"/>
      <c r="Q181" s="32"/>
      <c r="R181" s="32"/>
      <c r="S181" s="32"/>
      <c r="T181" s="32"/>
      <c r="U181" s="32"/>
      <c r="V181" s="32"/>
      <c r="W181" s="32"/>
      <c r="X181" s="32"/>
      <c r="Y181" s="310"/>
      <c r="Z181" s="310"/>
      <c r="AA181" s="142"/>
      <c r="AB181" s="310"/>
    </row>
    <row r="182" spans="1:28" x14ac:dyDescent="0.25">
      <c r="A182" s="143"/>
      <c r="B182" s="313" t="s">
        <v>1948</v>
      </c>
      <c r="C182" s="312"/>
      <c r="D182" s="312"/>
      <c r="E182" s="319"/>
      <c r="F182" s="313"/>
      <c r="G182" s="31"/>
      <c r="H182" s="31"/>
      <c r="I182" s="31"/>
      <c r="J182" s="31"/>
      <c r="K182" s="31"/>
      <c r="L182" s="31"/>
      <c r="M182" s="31"/>
      <c r="N182" s="31"/>
      <c r="O182" s="31"/>
      <c r="P182" s="32"/>
      <c r="Q182" s="32"/>
      <c r="R182" s="32"/>
      <c r="S182" s="32"/>
      <c r="T182" s="32"/>
      <c r="U182" s="32"/>
      <c r="V182" s="32"/>
      <c r="W182" s="32"/>
      <c r="X182" s="32"/>
      <c r="Y182" s="310"/>
      <c r="Z182" s="310"/>
      <c r="AA182" s="142"/>
      <c r="AB182" s="310"/>
    </row>
    <row r="183" spans="1:28" x14ac:dyDescent="0.25">
      <c r="A183" s="143"/>
      <c r="B183" s="313" t="s">
        <v>1949</v>
      </c>
      <c r="C183" s="312"/>
      <c r="D183" s="312"/>
      <c r="E183" s="319"/>
      <c r="F183" s="313"/>
      <c r="G183" s="31"/>
      <c r="H183" s="31"/>
      <c r="I183" s="31"/>
      <c r="J183" s="31"/>
      <c r="K183" s="31"/>
      <c r="L183" s="31"/>
      <c r="M183" s="31"/>
      <c r="N183" s="31"/>
      <c r="O183" s="31"/>
      <c r="P183" s="32"/>
      <c r="Q183" s="32"/>
      <c r="R183" s="32"/>
      <c r="S183" s="32"/>
      <c r="T183" s="32"/>
      <c r="U183" s="32"/>
      <c r="V183" s="32"/>
      <c r="W183" s="32"/>
      <c r="X183" s="32"/>
      <c r="Y183" s="310"/>
      <c r="Z183" s="310"/>
      <c r="AA183" s="142"/>
      <c r="AB183" s="310"/>
    </row>
    <row r="184" spans="1:28" x14ac:dyDescent="0.25">
      <c r="A184" s="143"/>
      <c r="B184" s="313" t="s">
        <v>1950</v>
      </c>
      <c r="C184" s="312"/>
      <c r="D184" s="312"/>
      <c r="E184" s="319"/>
      <c r="F184" s="313"/>
      <c r="G184" s="31"/>
      <c r="H184" s="31"/>
      <c r="I184" s="31"/>
      <c r="J184" s="31"/>
      <c r="K184" s="31"/>
      <c r="L184" s="31"/>
      <c r="M184" s="31"/>
      <c r="N184" s="31"/>
      <c r="O184" s="31"/>
      <c r="P184" s="32"/>
      <c r="Q184" s="32"/>
      <c r="R184" s="32"/>
      <c r="S184" s="32"/>
      <c r="T184" s="32"/>
      <c r="U184" s="32"/>
      <c r="V184" s="32"/>
      <c r="W184" s="32"/>
      <c r="X184" s="32"/>
      <c r="Y184" s="310"/>
      <c r="Z184" s="310"/>
      <c r="AA184" s="142"/>
      <c r="AB184" s="310"/>
    </row>
    <row r="185" spans="1:28" s="444" customFormat="1" x14ac:dyDescent="0.25">
      <c r="A185" s="442">
        <v>38</v>
      </c>
      <c r="B185" s="433" t="s">
        <v>1951</v>
      </c>
      <c r="C185" s="206" t="str">
        <f>IF(AA185&gt;=450000,"LPN",IF(AND(AA185&gt;180000,AA185&lt;450000),"LP",IF(AND(AA185&gt;=53000,AA185&lt;=180000),"3C","2C ")))</f>
        <v xml:space="preserve">2C </v>
      </c>
      <c r="D185" s="206" t="s">
        <v>1790</v>
      </c>
      <c r="E185" s="206" t="s">
        <v>739</v>
      </c>
      <c r="F185" s="433"/>
      <c r="G185" s="209" t="s">
        <v>49</v>
      </c>
      <c r="H185" s="209" t="s">
        <v>49</v>
      </c>
      <c r="I185" s="209" t="s">
        <v>49</v>
      </c>
      <c r="J185" s="209" t="s">
        <v>49</v>
      </c>
      <c r="K185" s="209">
        <f>SUM(L185-8)</f>
        <v>41458</v>
      </c>
      <c r="L185" s="209">
        <f>SUM(M185*1)</f>
        <v>41466</v>
      </c>
      <c r="M185" s="209">
        <f>SUM(N185*1)</f>
        <v>41466</v>
      </c>
      <c r="N185" s="209">
        <f>SUM(O185-1)</f>
        <v>41466</v>
      </c>
      <c r="O185" s="209">
        <f>SUM(U185-3)</f>
        <v>41467</v>
      </c>
      <c r="P185" s="209">
        <f>SUM(U185*1)</f>
        <v>41470</v>
      </c>
      <c r="Q185" s="209" t="s">
        <v>49</v>
      </c>
      <c r="R185" s="209" t="s">
        <v>49</v>
      </c>
      <c r="S185" s="209" t="s">
        <v>49</v>
      </c>
      <c r="T185" s="209" t="s">
        <v>49</v>
      </c>
      <c r="U185" s="209">
        <f>SUM(V185-4)</f>
        <v>41470</v>
      </c>
      <c r="V185" s="209">
        <f>SUM(W185-4)</f>
        <v>41474</v>
      </c>
      <c r="W185" s="209">
        <f>SUM(X185-3)</f>
        <v>41478</v>
      </c>
      <c r="X185" s="209">
        <v>41481</v>
      </c>
      <c r="Y185" s="210"/>
      <c r="Z185" s="210"/>
      <c r="AA185" s="443">
        <v>50000</v>
      </c>
      <c r="AB185" s="210"/>
    </row>
    <row r="186" spans="1:28" x14ac:dyDescent="0.25">
      <c r="A186" s="143"/>
      <c r="B186" s="313" t="s">
        <v>1952</v>
      </c>
      <c r="C186" s="312"/>
      <c r="D186" s="312"/>
      <c r="E186" s="319"/>
      <c r="F186" s="313"/>
      <c r="G186" s="31"/>
      <c r="H186" s="31"/>
      <c r="I186" s="31"/>
      <c r="J186" s="31"/>
      <c r="K186" s="31"/>
      <c r="L186" s="31"/>
      <c r="M186" s="31"/>
      <c r="N186" s="31"/>
      <c r="O186" s="31"/>
      <c r="P186" s="32"/>
      <c r="Q186" s="32"/>
      <c r="R186" s="32"/>
      <c r="S186" s="32"/>
      <c r="T186" s="32"/>
      <c r="U186" s="32"/>
      <c r="V186" s="32"/>
      <c r="W186" s="32"/>
      <c r="X186" s="32"/>
      <c r="Y186" s="310"/>
      <c r="Z186" s="310"/>
      <c r="AA186" s="142"/>
      <c r="AB186" s="310"/>
    </row>
    <row r="187" spans="1:28" x14ac:dyDescent="0.25">
      <c r="A187" s="143"/>
      <c r="B187" s="313" t="s">
        <v>1953</v>
      </c>
      <c r="C187" s="312"/>
      <c r="D187" s="312"/>
      <c r="E187" s="319"/>
      <c r="F187" s="313"/>
      <c r="G187" s="31"/>
      <c r="H187" s="31"/>
      <c r="I187" s="31"/>
      <c r="J187" s="31"/>
      <c r="K187" s="31"/>
      <c r="L187" s="31"/>
      <c r="M187" s="31"/>
      <c r="N187" s="31"/>
      <c r="O187" s="31"/>
      <c r="P187" s="32"/>
      <c r="Q187" s="32"/>
      <c r="R187" s="32"/>
      <c r="S187" s="32"/>
      <c r="T187" s="32"/>
      <c r="U187" s="32"/>
      <c r="V187" s="32"/>
      <c r="W187" s="32"/>
      <c r="X187" s="32"/>
      <c r="Y187" s="310"/>
      <c r="Z187" s="310"/>
      <c r="AA187" s="142"/>
      <c r="AB187" s="310"/>
    </row>
    <row r="188" spans="1:28" x14ac:dyDescent="0.25">
      <c r="A188" s="143"/>
      <c r="B188" s="313" t="s">
        <v>1954</v>
      </c>
      <c r="C188" s="312"/>
      <c r="D188" s="312"/>
      <c r="E188" s="319"/>
      <c r="F188" s="313"/>
      <c r="G188" s="31"/>
      <c r="H188" s="31"/>
      <c r="I188" s="31"/>
      <c r="J188" s="31"/>
      <c r="K188" s="31"/>
      <c r="L188" s="31"/>
      <c r="M188" s="31"/>
      <c r="N188" s="31"/>
      <c r="O188" s="31"/>
      <c r="P188" s="32"/>
      <c r="Q188" s="32"/>
      <c r="R188" s="32"/>
      <c r="S188" s="32"/>
      <c r="T188" s="32"/>
      <c r="U188" s="32"/>
      <c r="V188" s="32"/>
      <c r="W188" s="32"/>
      <c r="X188" s="32"/>
      <c r="Y188" s="310"/>
      <c r="Z188" s="310"/>
      <c r="AA188" s="142"/>
      <c r="AB188" s="310"/>
    </row>
    <row r="189" spans="1:28" x14ac:dyDescent="0.25">
      <c r="A189" s="143"/>
      <c r="B189" s="313" t="s">
        <v>1955</v>
      </c>
      <c r="C189" s="312"/>
      <c r="D189" s="312"/>
      <c r="E189" s="319"/>
      <c r="F189" s="313"/>
      <c r="G189" s="31"/>
      <c r="H189" s="31"/>
      <c r="I189" s="31"/>
      <c r="J189" s="31"/>
      <c r="K189" s="31"/>
      <c r="L189" s="31"/>
      <c r="M189" s="31"/>
      <c r="N189" s="31"/>
      <c r="O189" s="31"/>
      <c r="P189" s="32"/>
      <c r="Q189" s="32"/>
      <c r="R189" s="32"/>
      <c r="S189" s="32"/>
      <c r="T189" s="32"/>
      <c r="U189" s="32"/>
      <c r="V189" s="32"/>
      <c r="W189" s="32"/>
      <c r="X189" s="32"/>
      <c r="Y189" s="310"/>
      <c r="Z189" s="310"/>
      <c r="AA189" s="142"/>
      <c r="AB189" s="310"/>
    </row>
    <row r="190" spans="1:28" x14ac:dyDescent="0.25">
      <c r="A190" s="143"/>
      <c r="B190" s="313" t="s">
        <v>1956</v>
      </c>
      <c r="C190" s="312"/>
      <c r="D190" s="312"/>
      <c r="E190" s="319"/>
      <c r="F190" s="313"/>
      <c r="G190" s="31"/>
      <c r="H190" s="31"/>
      <c r="I190" s="31"/>
      <c r="J190" s="31"/>
      <c r="K190" s="31"/>
      <c r="L190" s="31"/>
      <c r="M190" s="31"/>
      <c r="N190" s="31"/>
      <c r="O190" s="31"/>
      <c r="P190" s="32"/>
      <c r="Q190" s="32"/>
      <c r="R190" s="32"/>
      <c r="S190" s="32"/>
      <c r="T190" s="32"/>
      <c r="U190" s="32"/>
      <c r="V190" s="32"/>
      <c r="W190" s="32"/>
      <c r="X190" s="32"/>
      <c r="Y190" s="310"/>
      <c r="Z190" s="310"/>
      <c r="AA190" s="142"/>
      <c r="AB190" s="310"/>
    </row>
    <row r="191" spans="1:28" x14ac:dyDescent="0.25">
      <c r="A191" s="143"/>
      <c r="B191" s="313" t="s">
        <v>1957</v>
      </c>
      <c r="C191" s="312"/>
      <c r="D191" s="312"/>
      <c r="E191" s="319"/>
      <c r="F191" s="313"/>
      <c r="G191" s="31"/>
      <c r="H191" s="31"/>
      <c r="I191" s="31"/>
      <c r="J191" s="31"/>
      <c r="K191" s="31"/>
      <c r="L191" s="31"/>
      <c r="M191" s="31"/>
      <c r="N191" s="31"/>
      <c r="O191" s="31"/>
      <c r="P191" s="32"/>
      <c r="Q191" s="32"/>
      <c r="R191" s="32"/>
      <c r="S191" s="32"/>
      <c r="T191" s="32"/>
      <c r="U191" s="32"/>
      <c r="V191" s="32"/>
      <c r="W191" s="32"/>
      <c r="X191" s="32"/>
      <c r="Y191" s="310"/>
      <c r="Z191" s="310"/>
      <c r="AA191" s="142"/>
      <c r="AB191" s="310"/>
    </row>
    <row r="192" spans="1:28" x14ac:dyDescent="0.25">
      <c r="A192" s="143"/>
      <c r="B192" s="313" t="s">
        <v>1958</v>
      </c>
      <c r="C192" s="312"/>
      <c r="D192" s="312"/>
      <c r="E192" s="319"/>
      <c r="F192" s="313"/>
      <c r="G192" s="31"/>
      <c r="H192" s="31"/>
      <c r="I192" s="31"/>
      <c r="J192" s="31"/>
      <c r="K192" s="31"/>
      <c r="L192" s="31"/>
      <c r="M192" s="31"/>
      <c r="N192" s="31"/>
      <c r="O192" s="31"/>
      <c r="P192" s="32"/>
      <c r="Q192" s="32"/>
      <c r="R192" s="32"/>
      <c r="S192" s="32"/>
      <c r="T192" s="32"/>
      <c r="U192" s="32"/>
      <c r="V192" s="32"/>
      <c r="W192" s="32"/>
      <c r="X192" s="32"/>
      <c r="Y192" s="310"/>
      <c r="Z192" s="310"/>
      <c r="AA192" s="142"/>
      <c r="AB192" s="310"/>
    </row>
    <row r="193" spans="1:28" x14ac:dyDescent="0.25">
      <c r="A193" s="143"/>
      <c r="B193" s="313" t="s">
        <v>1959</v>
      </c>
      <c r="C193" s="312"/>
      <c r="D193" s="312"/>
      <c r="E193" s="319"/>
      <c r="F193" s="313"/>
      <c r="G193" s="31"/>
      <c r="H193" s="31"/>
      <c r="I193" s="31"/>
      <c r="J193" s="31"/>
      <c r="K193" s="31"/>
      <c r="L193" s="31"/>
      <c r="M193" s="31"/>
      <c r="N193" s="31"/>
      <c r="O193" s="31"/>
      <c r="P193" s="32"/>
      <c r="Q193" s="32"/>
      <c r="R193" s="32"/>
      <c r="S193" s="32"/>
      <c r="T193" s="32"/>
      <c r="U193" s="32"/>
      <c r="V193" s="32"/>
      <c r="W193" s="32"/>
      <c r="X193" s="32"/>
      <c r="Y193" s="310"/>
      <c r="Z193" s="310"/>
      <c r="AA193" s="142"/>
      <c r="AB193" s="310"/>
    </row>
    <row r="194" spans="1:28" x14ac:dyDescent="0.25">
      <c r="A194" s="143"/>
      <c r="B194" s="313" t="s">
        <v>1960</v>
      </c>
      <c r="C194" s="312"/>
      <c r="D194" s="312"/>
      <c r="E194" s="319"/>
      <c r="F194" s="313"/>
      <c r="G194" s="31"/>
      <c r="H194" s="31"/>
      <c r="I194" s="31"/>
      <c r="J194" s="31"/>
      <c r="K194" s="31"/>
      <c r="L194" s="31"/>
      <c r="M194" s="31"/>
      <c r="N194" s="31"/>
      <c r="O194" s="31"/>
      <c r="P194" s="32"/>
      <c r="Q194" s="32"/>
      <c r="R194" s="32"/>
      <c r="S194" s="32"/>
      <c r="T194" s="32"/>
      <c r="U194" s="32"/>
      <c r="V194" s="32"/>
      <c r="W194" s="32"/>
      <c r="X194" s="32"/>
      <c r="Y194" s="310"/>
      <c r="Z194" s="310"/>
      <c r="AA194" s="142"/>
      <c r="AB194" s="310"/>
    </row>
    <row r="195" spans="1:28" x14ac:dyDescent="0.25">
      <c r="A195" s="143"/>
      <c r="B195" s="313" t="s">
        <v>1961</v>
      </c>
      <c r="C195" s="312"/>
      <c r="D195" s="312"/>
      <c r="E195" s="319"/>
      <c r="F195" s="313"/>
      <c r="G195" s="31"/>
      <c r="H195" s="31"/>
      <c r="I195" s="31"/>
      <c r="J195" s="31"/>
      <c r="K195" s="31"/>
      <c r="L195" s="31"/>
      <c r="M195" s="31"/>
      <c r="N195" s="31"/>
      <c r="O195" s="31"/>
      <c r="P195" s="32"/>
      <c r="Q195" s="32"/>
      <c r="R195" s="32"/>
      <c r="S195" s="32"/>
      <c r="T195" s="32"/>
      <c r="U195" s="32"/>
      <c r="V195" s="32"/>
      <c r="W195" s="32"/>
      <c r="X195" s="32"/>
      <c r="Y195" s="310"/>
      <c r="Z195" s="310"/>
      <c r="AA195" s="142"/>
      <c r="AB195" s="310"/>
    </row>
    <row r="196" spans="1:28" x14ac:dyDescent="0.25">
      <c r="A196" s="143"/>
      <c r="B196" s="313" t="s">
        <v>1962</v>
      </c>
      <c r="C196" s="312"/>
      <c r="D196" s="312"/>
      <c r="E196" s="319"/>
      <c r="F196" s="313"/>
      <c r="G196" s="31"/>
      <c r="H196" s="31"/>
      <c r="I196" s="31"/>
      <c r="J196" s="31"/>
      <c r="K196" s="31"/>
      <c r="L196" s="31"/>
      <c r="M196" s="31"/>
      <c r="N196" s="31"/>
      <c r="O196" s="31"/>
      <c r="P196" s="32"/>
      <c r="Q196" s="32"/>
      <c r="R196" s="32"/>
      <c r="S196" s="32"/>
      <c r="T196" s="32"/>
      <c r="U196" s="32"/>
      <c r="V196" s="32"/>
      <c r="W196" s="32"/>
      <c r="X196" s="32"/>
      <c r="Y196" s="310"/>
      <c r="Z196" s="310"/>
      <c r="AA196" s="142"/>
      <c r="AB196" s="310"/>
    </row>
    <row r="197" spans="1:28" x14ac:dyDescent="0.25">
      <c r="A197" s="143"/>
      <c r="B197" s="313" t="s">
        <v>1963</v>
      </c>
      <c r="C197" s="312"/>
      <c r="D197" s="312"/>
      <c r="E197" s="319"/>
      <c r="F197" s="313"/>
      <c r="G197" s="31"/>
      <c r="H197" s="31"/>
      <c r="I197" s="31"/>
      <c r="J197" s="31"/>
      <c r="K197" s="31"/>
      <c r="L197" s="31"/>
      <c r="M197" s="31"/>
      <c r="N197" s="31"/>
      <c r="O197" s="31"/>
      <c r="P197" s="32"/>
      <c r="Q197" s="32"/>
      <c r="R197" s="32"/>
      <c r="S197" s="32"/>
      <c r="T197" s="32"/>
      <c r="U197" s="32"/>
      <c r="V197" s="32"/>
      <c r="W197" s="32"/>
      <c r="X197" s="32"/>
      <c r="Y197" s="310"/>
      <c r="Z197" s="310"/>
      <c r="AA197" s="142"/>
      <c r="AB197" s="310"/>
    </row>
    <row r="198" spans="1:28" x14ac:dyDescent="0.25">
      <c r="A198" s="143"/>
      <c r="B198" s="313" t="s">
        <v>1964</v>
      </c>
      <c r="C198" s="312"/>
      <c r="D198" s="312"/>
      <c r="E198" s="319"/>
      <c r="F198" s="313"/>
      <c r="G198" s="31"/>
      <c r="H198" s="31"/>
      <c r="I198" s="31"/>
      <c r="J198" s="31"/>
      <c r="K198" s="31"/>
      <c r="L198" s="31"/>
      <c r="M198" s="31"/>
      <c r="N198" s="31"/>
      <c r="O198" s="31"/>
      <c r="P198" s="32"/>
      <c r="Q198" s="32"/>
      <c r="R198" s="32"/>
      <c r="S198" s="32"/>
      <c r="T198" s="32"/>
      <c r="U198" s="32"/>
      <c r="V198" s="32"/>
      <c r="W198" s="32"/>
      <c r="X198" s="32"/>
      <c r="Y198" s="310"/>
      <c r="Z198" s="310"/>
      <c r="AA198" s="142"/>
      <c r="AB198" s="310"/>
    </row>
    <row r="199" spans="1:28" x14ac:dyDescent="0.25">
      <c r="A199" s="143"/>
      <c r="B199" s="313" t="s">
        <v>1965</v>
      </c>
      <c r="C199" s="312"/>
      <c r="D199" s="312"/>
      <c r="E199" s="319"/>
      <c r="F199" s="313"/>
      <c r="G199" s="31"/>
      <c r="H199" s="31"/>
      <c r="I199" s="31"/>
      <c r="J199" s="31"/>
      <c r="K199" s="31"/>
      <c r="L199" s="31"/>
      <c r="M199" s="31"/>
      <c r="N199" s="31"/>
      <c r="O199" s="31"/>
      <c r="P199" s="32"/>
      <c r="Q199" s="32"/>
      <c r="R199" s="32"/>
      <c r="S199" s="32"/>
      <c r="T199" s="32"/>
      <c r="U199" s="32"/>
      <c r="V199" s="32"/>
      <c r="W199" s="32"/>
      <c r="X199" s="32"/>
      <c r="Y199" s="310"/>
      <c r="Z199" s="310"/>
      <c r="AA199" s="142"/>
      <c r="AB199" s="310"/>
    </row>
    <row r="200" spans="1:28" x14ac:dyDescent="0.25">
      <c r="A200" s="143"/>
      <c r="B200" s="313" t="s">
        <v>1966</v>
      </c>
      <c r="C200" s="312"/>
      <c r="D200" s="312"/>
      <c r="E200" s="319"/>
      <c r="F200" s="313"/>
      <c r="G200" s="31"/>
      <c r="H200" s="31"/>
      <c r="I200" s="31"/>
      <c r="J200" s="31"/>
      <c r="K200" s="31"/>
      <c r="L200" s="31"/>
      <c r="M200" s="31"/>
      <c r="N200" s="31"/>
      <c r="O200" s="31"/>
      <c r="P200" s="32"/>
      <c r="Q200" s="32"/>
      <c r="R200" s="32"/>
      <c r="S200" s="32"/>
      <c r="T200" s="32"/>
      <c r="U200" s="32"/>
      <c r="V200" s="32"/>
      <c r="W200" s="32"/>
      <c r="X200" s="32"/>
      <c r="Y200" s="310"/>
      <c r="Z200" s="310"/>
      <c r="AA200" s="142"/>
      <c r="AB200" s="310"/>
    </row>
    <row r="201" spans="1:28" x14ac:dyDescent="0.25">
      <c r="A201" s="143"/>
      <c r="B201" s="313" t="s">
        <v>1967</v>
      </c>
      <c r="C201" s="312"/>
      <c r="D201" s="312"/>
      <c r="E201" s="319"/>
      <c r="F201" s="313"/>
      <c r="G201" s="31"/>
      <c r="H201" s="31"/>
      <c r="I201" s="31"/>
      <c r="J201" s="31"/>
      <c r="K201" s="31"/>
      <c r="L201" s="31"/>
      <c r="M201" s="31"/>
      <c r="N201" s="31"/>
      <c r="O201" s="31"/>
      <c r="P201" s="32"/>
      <c r="Q201" s="32"/>
      <c r="R201" s="32"/>
      <c r="S201" s="32"/>
      <c r="T201" s="32"/>
      <c r="U201" s="32"/>
      <c r="V201" s="32"/>
      <c r="W201" s="32"/>
      <c r="X201" s="32"/>
      <c r="Y201" s="310"/>
      <c r="Z201" s="310"/>
      <c r="AA201" s="142"/>
      <c r="AB201" s="310"/>
    </row>
    <row r="202" spans="1:28" x14ac:dyDescent="0.25">
      <c r="A202" s="143"/>
      <c r="B202" s="313" t="s">
        <v>1968</v>
      </c>
      <c r="C202" s="312"/>
      <c r="D202" s="312"/>
      <c r="E202" s="319"/>
      <c r="F202" s="313"/>
      <c r="G202" s="31"/>
      <c r="H202" s="31"/>
      <c r="I202" s="31"/>
      <c r="J202" s="31"/>
      <c r="K202" s="31"/>
      <c r="L202" s="31"/>
      <c r="M202" s="31"/>
      <c r="N202" s="31"/>
      <c r="O202" s="31"/>
      <c r="P202" s="32"/>
      <c r="Q202" s="32"/>
      <c r="R202" s="32"/>
      <c r="S202" s="32"/>
      <c r="T202" s="32"/>
      <c r="U202" s="32"/>
      <c r="V202" s="32"/>
      <c r="W202" s="32"/>
      <c r="X202" s="32"/>
      <c r="Y202" s="310"/>
      <c r="Z202" s="310"/>
      <c r="AA202" s="142"/>
      <c r="AB202" s="310"/>
    </row>
    <row r="203" spans="1:28" x14ac:dyDescent="0.25">
      <c r="A203" s="143"/>
      <c r="B203" s="313" t="s">
        <v>1969</v>
      </c>
      <c r="C203" s="312"/>
      <c r="D203" s="312"/>
      <c r="E203" s="319"/>
      <c r="F203" s="313"/>
      <c r="G203" s="31"/>
      <c r="H203" s="31"/>
      <c r="I203" s="31"/>
      <c r="J203" s="31"/>
      <c r="K203" s="31"/>
      <c r="L203" s="31"/>
      <c r="M203" s="31"/>
      <c r="N203" s="31"/>
      <c r="O203" s="31"/>
      <c r="P203" s="32"/>
      <c r="Q203" s="32"/>
      <c r="R203" s="32"/>
      <c r="S203" s="32"/>
      <c r="T203" s="32"/>
      <c r="U203" s="32"/>
      <c r="V203" s="32"/>
      <c r="W203" s="32"/>
      <c r="X203" s="32"/>
      <c r="Y203" s="310"/>
      <c r="Z203" s="310"/>
      <c r="AA203" s="142"/>
      <c r="AB203" s="310"/>
    </row>
    <row r="204" spans="1:28" x14ac:dyDescent="0.25">
      <c r="A204" s="143"/>
      <c r="B204" s="313" t="s">
        <v>1970</v>
      </c>
      <c r="C204" s="312"/>
      <c r="D204" s="312"/>
      <c r="E204" s="319"/>
      <c r="F204" s="313"/>
      <c r="G204" s="31"/>
      <c r="H204" s="31"/>
      <c r="I204" s="31"/>
      <c r="J204" s="31"/>
      <c r="K204" s="31"/>
      <c r="L204" s="31"/>
      <c r="M204" s="31"/>
      <c r="N204" s="31"/>
      <c r="O204" s="31"/>
      <c r="P204" s="32"/>
      <c r="Q204" s="32"/>
      <c r="R204" s="32"/>
      <c r="S204" s="32"/>
      <c r="T204" s="32"/>
      <c r="U204" s="32"/>
      <c r="V204" s="32"/>
      <c r="W204" s="32"/>
      <c r="X204" s="32"/>
      <c r="Y204" s="310"/>
      <c r="Z204" s="310"/>
      <c r="AA204" s="142"/>
      <c r="AB204" s="310"/>
    </row>
    <row r="205" spans="1:28" x14ac:dyDescent="0.25">
      <c r="A205" s="143"/>
      <c r="B205" s="313" t="s">
        <v>1971</v>
      </c>
      <c r="C205" s="312"/>
      <c r="D205" s="312"/>
      <c r="E205" s="319"/>
      <c r="F205" s="313"/>
      <c r="G205" s="31"/>
      <c r="H205" s="31"/>
      <c r="I205" s="31"/>
      <c r="J205" s="31"/>
      <c r="K205" s="31"/>
      <c r="L205" s="31"/>
      <c r="M205" s="31"/>
      <c r="N205" s="31"/>
      <c r="O205" s="31"/>
      <c r="P205" s="32"/>
      <c r="Q205" s="32"/>
      <c r="R205" s="32"/>
      <c r="S205" s="32"/>
      <c r="T205" s="32"/>
      <c r="U205" s="32"/>
      <c r="V205" s="32"/>
      <c r="W205" s="32"/>
      <c r="X205" s="32"/>
      <c r="Y205" s="310"/>
      <c r="Z205" s="310"/>
      <c r="AA205" s="142"/>
      <c r="AB205" s="310"/>
    </row>
    <row r="206" spans="1:28" s="444" customFormat="1" x14ac:dyDescent="0.25">
      <c r="A206" s="442">
        <v>39</v>
      </c>
      <c r="B206" s="433" t="s">
        <v>1972</v>
      </c>
      <c r="C206" s="206" t="str">
        <f>IF(AA206&gt;=450000,"LPN",IF(AND(AA206&gt;180000,AA206&lt;450000),"LP",IF(AND(AA206&gt;=53000,AA206&lt;=180000),"3C","2C ")))</f>
        <v xml:space="preserve">2C </v>
      </c>
      <c r="D206" s="206" t="s">
        <v>1790</v>
      </c>
      <c r="E206" s="206" t="s">
        <v>740</v>
      </c>
      <c r="F206" s="433"/>
      <c r="G206" s="209" t="s">
        <v>49</v>
      </c>
      <c r="H206" s="209" t="s">
        <v>49</v>
      </c>
      <c r="I206" s="209" t="s">
        <v>49</v>
      </c>
      <c r="J206" s="209" t="s">
        <v>49</v>
      </c>
      <c r="K206" s="209">
        <f>SUM(L206-8)</f>
        <v>41465</v>
      </c>
      <c r="L206" s="209">
        <f>SUM(M206*1)</f>
        <v>41473</v>
      </c>
      <c r="M206" s="209">
        <f>SUM(N206*1)</f>
        <v>41473</v>
      </c>
      <c r="N206" s="209">
        <f>SUM(O206-1)</f>
        <v>41473</v>
      </c>
      <c r="O206" s="209">
        <f>SUM(U206-3)</f>
        <v>41474</v>
      </c>
      <c r="P206" s="209">
        <f>SUM(U206*1)</f>
        <v>41477</v>
      </c>
      <c r="Q206" s="209" t="s">
        <v>49</v>
      </c>
      <c r="R206" s="209" t="s">
        <v>49</v>
      </c>
      <c r="S206" s="209" t="s">
        <v>49</v>
      </c>
      <c r="T206" s="209" t="s">
        <v>49</v>
      </c>
      <c r="U206" s="209">
        <f>SUM(V206-4)</f>
        <v>41477</v>
      </c>
      <c r="V206" s="209">
        <f>SUM(W206-4)</f>
        <v>41481</v>
      </c>
      <c r="W206" s="209">
        <f>SUM(X206-3)</f>
        <v>41485</v>
      </c>
      <c r="X206" s="209">
        <v>41488</v>
      </c>
      <c r="Y206" s="210"/>
      <c r="Z206" s="210"/>
      <c r="AA206" s="443">
        <v>30000</v>
      </c>
      <c r="AB206" s="210"/>
    </row>
    <row r="207" spans="1:28" x14ac:dyDescent="0.25">
      <c r="A207" s="143"/>
      <c r="B207" s="313" t="s">
        <v>1973</v>
      </c>
      <c r="C207" s="312"/>
      <c r="D207" s="312"/>
      <c r="E207" s="319"/>
      <c r="F207" s="313"/>
      <c r="G207" s="31"/>
      <c r="H207" s="31"/>
      <c r="I207" s="31"/>
      <c r="J207" s="31"/>
      <c r="K207" s="31"/>
      <c r="L207" s="31"/>
      <c r="M207" s="31"/>
      <c r="N207" s="31"/>
      <c r="O207" s="31"/>
      <c r="P207" s="32"/>
      <c r="Q207" s="32"/>
      <c r="R207" s="32"/>
      <c r="S207" s="32"/>
      <c r="T207" s="32"/>
      <c r="U207" s="32"/>
      <c r="V207" s="32"/>
      <c r="W207" s="32"/>
      <c r="X207" s="32"/>
      <c r="Y207" s="310"/>
      <c r="Z207" s="310"/>
      <c r="AA207" s="142"/>
      <c r="AB207" s="310"/>
    </row>
    <row r="208" spans="1:28" x14ac:dyDescent="0.25">
      <c r="A208" s="143"/>
      <c r="B208" s="313" t="s">
        <v>1974</v>
      </c>
      <c r="C208" s="312"/>
      <c r="D208" s="312"/>
      <c r="E208" s="319"/>
      <c r="F208" s="313"/>
      <c r="G208" s="31"/>
      <c r="H208" s="31"/>
      <c r="I208" s="31"/>
      <c r="J208" s="31"/>
      <c r="K208" s="31"/>
      <c r="L208" s="31"/>
      <c r="M208" s="31"/>
      <c r="N208" s="31"/>
      <c r="O208" s="31"/>
      <c r="P208" s="32"/>
      <c r="Q208" s="32"/>
      <c r="R208" s="32"/>
      <c r="S208" s="32"/>
      <c r="T208" s="32"/>
      <c r="U208" s="32"/>
      <c r="V208" s="32"/>
      <c r="W208" s="32"/>
      <c r="X208" s="32"/>
      <c r="Y208" s="310"/>
      <c r="Z208" s="310"/>
      <c r="AA208" s="142"/>
      <c r="AB208" s="310"/>
    </row>
    <row r="209" spans="1:28" s="444" customFormat="1" ht="25.5" x14ac:dyDescent="0.25">
      <c r="A209" s="442">
        <v>40</v>
      </c>
      <c r="B209" s="433" t="s">
        <v>1975</v>
      </c>
      <c r="C209" s="206" t="str">
        <f>IF(AA209&gt;=450000,"LPN",IF(AND(AA209&gt;180000,AA209&lt;450000),"LP",IF(AND(AA209&gt;=53000,AA209&lt;=180000),"3C","2C ")))</f>
        <v xml:space="preserve">2C </v>
      </c>
      <c r="D209" s="206" t="s">
        <v>1790</v>
      </c>
      <c r="E209" s="206" t="s">
        <v>741</v>
      </c>
      <c r="F209" s="433"/>
      <c r="G209" s="209" t="s">
        <v>49</v>
      </c>
      <c r="H209" s="209" t="s">
        <v>49</v>
      </c>
      <c r="I209" s="209" t="s">
        <v>49</v>
      </c>
      <c r="J209" s="209" t="s">
        <v>49</v>
      </c>
      <c r="K209" s="209">
        <f>SUM(L209-8)</f>
        <v>41465</v>
      </c>
      <c r="L209" s="209">
        <f>SUM(M209*1)</f>
        <v>41473</v>
      </c>
      <c r="M209" s="209">
        <f>SUM(N209*1)</f>
        <v>41473</v>
      </c>
      <c r="N209" s="209">
        <f>SUM(O209-1)</f>
        <v>41473</v>
      </c>
      <c r="O209" s="209">
        <f>SUM(U209-3)</f>
        <v>41474</v>
      </c>
      <c r="P209" s="209">
        <f>SUM(U209*1)</f>
        <v>41477</v>
      </c>
      <c r="Q209" s="209" t="s">
        <v>49</v>
      </c>
      <c r="R209" s="209" t="s">
        <v>49</v>
      </c>
      <c r="S209" s="209" t="s">
        <v>49</v>
      </c>
      <c r="T209" s="209" t="s">
        <v>49</v>
      </c>
      <c r="U209" s="209">
        <f>SUM(V209-4)</f>
        <v>41477</v>
      </c>
      <c r="V209" s="209">
        <f>SUM(W209-4)</f>
        <v>41481</v>
      </c>
      <c r="W209" s="209">
        <f>SUM(X209-3)</f>
        <v>41485</v>
      </c>
      <c r="X209" s="209">
        <v>41488</v>
      </c>
      <c r="Y209" s="210"/>
      <c r="Z209" s="210"/>
      <c r="AA209" s="443">
        <v>30000</v>
      </c>
      <c r="AB209" s="210"/>
    </row>
    <row r="210" spans="1:28" x14ac:dyDescent="0.25">
      <c r="A210" s="143"/>
      <c r="B210" s="313" t="s">
        <v>1976</v>
      </c>
      <c r="C210" s="312"/>
      <c r="D210" s="312"/>
      <c r="E210" s="319"/>
      <c r="F210" s="313"/>
      <c r="G210" s="31"/>
      <c r="H210" s="31"/>
      <c r="I210" s="31"/>
      <c r="J210" s="31"/>
      <c r="K210" s="31"/>
      <c r="L210" s="31"/>
      <c r="M210" s="31"/>
      <c r="N210" s="31"/>
      <c r="O210" s="31"/>
      <c r="P210" s="32"/>
      <c r="Q210" s="32"/>
      <c r="R210" s="32"/>
      <c r="S210" s="32"/>
      <c r="T210" s="32"/>
      <c r="U210" s="32"/>
      <c r="V210" s="32"/>
      <c r="W210" s="32"/>
      <c r="X210" s="32"/>
      <c r="Y210" s="310"/>
      <c r="Z210" s="310"/>
      <c r="AA210" s="142"/>
      <c r="AB210" s="310"/>
    </row>
    <row r="211" spans="1:28" x14ac:dyDescent="0.25">
      <c r="A211" s="143"/>
      <c r="B211" s="313" t="s">
        <v>1977</v>
      </c>
      <c r="C211" s="312"/>
      <c r="D211" s="312"/>
      <c r="E211" s="319"/>
      <c r="F211" s="313"/>
      <c r="G211" s="31"/>
      <c r="H211" s="31"/>
      <c r="I211" s="31"/>
      <c r="J211" s="31"/>
      <c r="K211" s="31"/>
      <c r="L211" s="31"/>
      <c r="M211" s="31"/>
      <c r="N211" s="31"/>
      <c r="O211" s="31"/>
      <c r="P211" s="32"/>
      <c r="Q211" s="32"/>
      <c r="R211" s="32"/>
      <c r="S211" s="32"/>
      <c r="T211" s="32"/>
      <c r="U211" s="32"/>
      <c r="V211" s="32"/>
      <c r="W211" s="32"/>
      <c r="X211" s="32"/>
      <c r="Y211" s="310"/>
      <c r="Z211" s="310"/>
      <c r="AA211" s="142"/>
      <c r="AB211" s="310"/>
    </row>
    <row r="212" spans="1:28" s="444" customFormat="1" x14ac:dyDescent="0.25">
      <c r="A212" s="442">
        <v>41</v>
      </c>
      <c r="B212" s="433" t="s">
        <v>1978</v>
      </c>
      <c r="C212" s="206" t="str">
        <f>IF(AA212&gt;=450000,"LPN",IF(AND(AA212&gt;180000,AA212&lt;450000),"LP",IF(AND(AA212&gt;=53000,AA212&lt;=180000),"3C","2C ")))</f>
        <v xml:space="preserve">2C </v>
      </c>
      <c r="D212" s="206" t="s">
        <v>1790</v>
      </c>
      <c r="E212" s="206" t="s">
        <v>742</v>
      </c>
      <c r="F212" s="433"/>
      <c r="G212" s="209" t="s">
        <v>49</v>
      </c>
      <c r="H212" s="209" t="s">
        <v>49</v>
      </c>
      <c r="I212" s="209" t="s">
        <v>49</v>
      </c>
      <c r="J212" s="209" t="s">
        <v>49</v>
      </c>
      <c r="K212" s="209">
        <f>SUM(L212-8)</f>
        <v>41465</v>
      </c>
      <c r="L212" s="209">
        <f>SUM(M212*1)</f>
        <v>41473</v>
      </c>
      <c r="M212" s="209">
        <f>SUM(N212*1)</f>
        <v>41473</v>
      </c>
      <c r="N212" s="209">
        <f>SUM(O212-1)</f>
        <v>41473</v>
      </c>
      <c r="O212" s="209">
        <f>SUM(U212-3)</f>
        <v>41474</v>
      </c>
      <c r="P212" s="209">
        <f>SUM(U212*1)</f>
        <v>41477</v>
      </c>
      <c r="Q212" s="209" t="s">
        <v>49</v>
      </c>
      <c r="R212" s="209" t="s">
        <v>49</v>
      </c>
      <c r="S212" s="209" t="s">
        <v>49</v>
      </c>
      <c r="T212" s="209" t="s">
        <v>49</v>
      </c>
      <c r="U212" s="209">
        <f>SUM(V212-4)</f>
        <v>41477</v>
      </c>
      <c r="V212" s="209">
        <f>SUM(W212-4)</f>
        <v>41481</v>
      </c>
      <c r="W212" s="209">
        <f>SUM(X212-3)</f>
        <v>41485</v>
      </c>
      <c r="X212" s="209">
        <v>41488</v>
      </c>
      <c r="Y212" s="210"/>
      <c r="Z212" s="210"/>
      <c r="AA212" s="443">
        <v>30000</v>
      </c>
      <c r="AB212" s="210"/>
    </row>
    <row r="213" spans="1:28" x14ac:dyDescent="0.25">
      <c r="A213" s="143"/>
      <c r="B213" s="313" t="s">
        <v>1979</v>
      </c>
      <c r="C213" s="312"/>
      <c r="D213" s="312"/>
      <c r="E213" s="319"/>
      <c r="F213" s="313"/>
      <c r="G213" s="31"/>
      <c r="H213" s="31"/>
      <c r="I213" s="31"/>
      <c r="J213" s="31"/>
      <c r="K213" s="31"/>
      <c r="L213" s="31"/>
      <c r="M213" s="31"/>
      <c r="N213" s="31"/>
      <c r="O213" s="31"/>
      <c r="P213" s="32"/>
      <c r="Q213" s="32"/>
      <c r="R213" s="32"/>
      <c r="S213" s="32"/>
      <c r="T213" s="32"/>
      <c r="U213" s="32"/>
      <c r="V213" s="32"/>
      <c r="W213" s="32"/>
      <c r="X213" s="32"/>
      <c r="Y213" s="310"/>
      <c r="Z213" s="310"/>
      <c r="AA213" s="142"/>
      <c r="AB213" s="310"/>
    </row>
    <row r="214" spans="1:28" x14ac:dyDescent="0.25">
      <c r="A214" s="143"/>
      <c r="B214" s="313" t="s">
        <v>1980</v>
      </c>
      <c r="C214" s="312"/>
      <c r="D214" s="312"/>
      <c r="E214" s="319"/>
      <c r="F214" s="313"/>
      <c r="G214" s="31"/>
      <c r="H214" s="31"/>
      <c r="I214" s="31"/>
      <c r="J214" s="31"/>
      <c r="K214" s="31"/>
      <c r="L214" s="31"/>
      <c r="M214" s="31"/>
      <c r="N214" s="31"/>
      <c r="O214" s="31"/>
      <c r="P214" s="32"/>
      <c r="Q214" s="32"/>
      <c r="R214" s="32"/>
      <c r="S214" s="32"/>
      <c r="T214" s="32"/>
      <c r="U214" s="32"/>
      <c r="V214" s="32"/>
      <c r="W214" s="32"/>
      <c r="X214" s="32"/>
      <c r="Y214" s="310"/>
      <c r="Z214" s="310"/>
      <c r="AA214" s="142"/>
      <c r="AB214" s="310"/>
    </row>
    <row r="215" spans="1:28" s="444" customFormat="1" x14ac:dyDescent="0.25">
      <c r="A215" s="442">
        <v>42</v>
      </c>
      <c r="B215" s="433" t="s">
        <v>1981</v>
      </c>
      <c r="C215" s="206" t="str">
        <f>IF(AA215&gt;=450000,"LPN",IF(AND(AA215&gt;180000,AA215&lt;450000),"LP",IF(AND(AA215&gt;=53000,AA215&lt;=180000),"3C","2C ")))</f>
        <v xml:space="preserve">2C </v>
      </c>
      <c r="D215" s="206" t="s">
        <v>1790</v>
      </c>
      <c r="E215" s="206" t="s">
        <v>743</v>
      </c>
      <c r="F215" s="433"/>
      <c r="G215" s="209" t="s">
        <v>49</v>
      </c>
      <c r="H215" s="209" t="s">
        <v>49</v>
      </c>
      <c r="I215" s="209" t="s">
        <v>49</v>
      </c>
      <c r="J215" s="209" t="s">
        <v>49</v>
      </c>
      <c r="K215" s="209">
        <f>SUM(L215-8)</f>
        <v>41465</v>
      </c>
      <c r="L215" s="209">
        <f>SUM(M215*1)</f>
        <v>41473</v>
      </c>
      <c r="M215" s="209">
        <f>SUM(N215*1)</f>
        <v>41473</v>
      </c>
      <c r="N215" s="209">
        <f>SUM(O215-1)</f>
        <v>41473</v>
      </c>
      <c r="O215" s="209">
        <f>SUM(U215-3)</f>
        <v>41474</v>
      </c>
      <c r="P215" s="209">
        <f>SUM(U215*1)</f>
        <v>41477</v>
      </c>
      <c r="Q215" s="209" t="s">
        <v>49</v>
      </c>
      <c r="R215" s="209" t="s">
        <v>49</v>
      </c>
      <c r="S215" s="209" t="s">
        <v>49</v>
      </c>
      <c r="T215" s="209" t="s">
        <v>49</v>
      </c>
      <c r="U215" s="209">
        <f>SUM(V215-4)</f>
        <v>41477</v>
      </c>
      <c r="V215" s="209">
        <f>SUM(W215-4)</f>
        <v>41481</v>
      </c>
      <c r="W215" s="209">
        <f>SUM(X215-3)</f>
        <v>41485</v>
      </c>
      <c r="X215" s="209">
        <v>41488</v>
      </c>
      <c r="Y215" s="210"/>
      <c r="Z215" s="210"/>
      <c r="AA215" s="443">
        <v>50000</v>
      </c>
      <c r="AB215" s="210"/>
    </row>
    <row r="216" spans="1:28" x14ac:dyDescent="0.25">
      <c r="A216" s="143"/>
      <c r="B216" s="313" t="s">
        <v>1982</v>
      </c>
      <c r="C216" s="312"/>
      <c r="D216" s="312"/>
      <c r="E216" s="319"/>
      <c r="F216" s="313"/>
      <c r="G216" s="31"/>
      <c r="H216" s="31"/>
      <c r="I216" s="31"/>
      <c r="J216" s="31"/>
      <c r="K216" s="31"/>
      <c r="L216" s="31"/>
      <c r="M216" s="31"/>
      <c r="N216" s="31"/>
      <c r="O216" s="31"/>
      <c r="P216" s="32"/>
      <c r="Q216" s="32"/>
      <c r="R216" s="32"/>
      <c r="S216" s="32"/>
      <c r="T216" s="32"/>
      <c r="U216" s="32"/>
      <c r="V216" s="32"/>
      <c r="W216" s="32"/>
      <c r="X216" s="32"/>
      <c r="Y216" s="310"/>
      <c r="Z216" s="310"/>
      <c r="AA216" s="142"/>
      <c r="AB216" s="310"/>
    </row>
    <row r="217" spans="1:28" x14ac:dyDescent="0.25">
      <c r="A217" s="143"/>
      <c r="B217" s="313" t="s">
        <v>1983</v>
      </c>
      <c r="C217" s="312"/>
      <c r="D217" s="312"/>
      <c r="E217" s="319"/>
      <c r="F217" s="313"/>
      <c r="G217" s="31"/>
      <c r="H217" s="31"/>
      <c r="I217" s="31"/>
      <c r="J217" s="31"/>
      <c r="K217" s="31"/>
      <c r="L217" s="31"/>
      <c r="M217" s="31"/>
      <c r="N217" s="31"/>
      <c r="O217" s="31"/>
      <c r="P217" s="32"/>
      <c r="Q217" s="32"/>
      <c r="R217" s="32"/>
      <c r="S217" s="32"/>
      <c r="T217" s="32"/>
      <c r="U217" s="32"/>
      <c r="V217" s="32"/>
      <c r="W217" s="32"/>
      <c r="X217" s="32"/>
      <c r="Y217" s="310"/>
      <c r="Z217" s="310"/>
      <c r="AA217" s="142"/>
      <c r="AB217" s="310"/>
    </row>
    <row r="218" spans="1:28" s="444" customFormat="1" x14ac:dyDescent="0.25">
      <c r="A218" s="442">
        <v>43</v>
      </c>
      <c r="B218" s="433" t="s">
        <v>1430</v>
      </c>
      <c r="C218" s="206" t="str">
        <f>IF(AA218&gt;=450000,"LPN",IF(AND(AA218&gt;180000,AA218&lt;450000),"LP",IF(AND(AA218&gt;=53000,AA218&lt;=180000),"3C","2C ")))</f>
        <v xml:space="preserve">2C </v>
      </c>
      <c r="D218" s="206" t="s">
        <v>1790</v>
      </c>
      <c r="E218" s="206" t="s">
        <v>744</v>
      </c>
      <c r="F218" s="433"/>
      <c r="G218" s="209" t="s">
        <v>49</v>
      </c>
      <c r="H218" s="209" t="s">
        <v>49</v>
      </c>
      <c r="I218" s="209" t="s">
        <v>49</v>
      </c>
      <c r="J218" s="209" t="s">
        <v>49</v>
      </c>
      <c r="K218" s="209">
        <f>SUM(L218-8)</f>
        <v>41465</v>
      </c>
      <c r="L218" s="209">
        <f>SUM(M218*1)</f>
        <v>41473</v>
      </c>
      <c r="M218" s="209">
        <f>SUM(N218*1)</f>
        <v>41473</v>
      </c>
      <c r="N218" s="209">
        <f>SUM(O218-1)</f>
        <v>41473</v>
      </c>
      <c r="O218" s="209">
        <f>SUM(U218-3)</f>
        <v>41474</v>
      </c>
      <c r="P218" s="209">
        <f>SUM(U218*1)</f>
        <v>41477</v>
      </c>
      <c r="Q218" s="209" t="s">
        <v>49</v>
      </c>
      <c r="R218" s="209" t="s">
        <v>49</v>
      </c>
      <c r="S218" s="209" t="s">
        <v>49</v>
      </c>
      <c r="T218" s="209" t="s">
        <v>49</v>
      </c>
      <c r="U218" s="209">
        <f>SUM(V218-4)</f>
        <v>41477</v>
      </c>
      <c r="V218" s="209">
        <f>SUM(W218-4)</f>
        <v>41481</v>
      </c>
      <c r="W218" s="209">
        <f>SUM(X218-3)</f>
        <v>41485</v>
      </c>
      <c r="X218" s="209">
        <v>41488</v>
      </c>
      <c r="Y218" s="210"/>
      <c r="Z218" s="210"/>
      <c r="AA218" s="443">
        <v>15000</v>
      </c>
      <c r="AB218" s="210"/>
    </row>
    <row r="219" spans="1:28" x14ac:dyDescent="0.25">
      <c r="A219" s="143"/>
      <c r="B219" s="313" t="s">
        <v>1984</v>
      </c>
      <c r="C219" s="312"/>
      <c r="D219" s="312"/>
      <c r="E219" s="319"/>
      <c r="F219" s="313"/>
      <c r="G219" s="31"/>
      <c r="H219" s="31"/>
      <c r="I219" s="31"/>
      <c r="J219" s="31"/>
      <c r="K219" s="31"/>
      <c r="L219" s="31"/>
      <c r="M219" s="31"/>
      <c r="N219" s="31"/>
      <c r="O219" s="31"/>
      <c r="P219" s="32"/>
      <c r="Q219" s="32"/>
      <c r="R219" s="32"/>
      <c r="S219" s="32"/>
      <c r="T219" s="32"/>
      <c r="U219" s="32"/>
      <c r="V219" s="32"/>
      <c r="W219" s="32"/>
      <c r="X219" s="32"/>
      <c r="Y219" s="310"/>
      <c r="Z219" s="310"/>
      <c r="AA219" s="142"/>
      <c r="AB219" s="310"/>
    </row>
    <row r="220" spans="1:28" x14ac:dyDescent="0.25">
      <c r="A220" s="143"/>
      <c r="B220" s="313" t="s">
        <v>1985</v>
      </c>
      <c r="C220" s="312"/>
      <c r="D220" s="312"/>
      <c r="E220" s="319"/>
      <c r="F220" s="313"/>
      <c r="G220" s="31"/>
      <c r="H220" s="31"/>
      <c r="I220" s="31"/>
      <c r="J220" s="31"/>
      <c r="K220" s="31"/>
      <c r="L220" s="31"/>
      <c r="M220" s="31"/>
      <c r="N220" s="31"/>
      <c r="O220" s="31"/>
      <c r="P220" s="32"/>
      <c r="Q220" s="32"/>
      <c r="R220" s="32"/>
      <c r="S220" s="32"/>
      <c r="T220" s="32"/>
      <c r="U220" s="32"/>
      <c r="V220" s="32"/>
      <c r="W220" s="32"/>
      <c r="X220" s="32"/>
      <c r="Y220" s="310"/>
      <c r="Z220" s="310"/>
      <c r="AA220" s="142"/>
      <c r="AB220" s="310"/>
    </row>
    <row r="221" spans="1:28" x14ac:dyDescent="0.25">
      <c r="A221" s="143"/>
      <c r="B221" s="313" t="s">
        <v>1986</v>
      </c>
      <c r="C221" s="312"/>
      <c r="D221" s="312"/>
      <c r="E221" s="319"/>
      <c r="F221" s="313"/>
      <c r="G221" s="31"/>
      <c r="H221" s="31"/>
      <c r="I221" s="31"/>
      <c r="J221" s="31"/>
      <c r="K221" s="31"/>
      <c r="L221" s="31"/>
      <c r="M221" s="31"/>
      <c r="N221" s="31"/>
      <c r="O221" s="31"/>
      <c r="P221" s="32"/>
      <c r="Q221" s="32"/>
      <c r="R221" s="32"/>
      <c r="S221" s="32"/>
      <c r="T221" s="32"/>
      <c r="U221" s="32"/>
      <c r="V221" s="32"/>
      <c r="W221" s="32"/>
      <c r="X221" s="32"/>
      <c r="Y221" s="310"/>
      <c r="Z221" s="310"/>
      <c r="AA221" s="142"/>
      <c r="AB221" s="310"/>
    </row>
    <row r="222" spans="1:28" s="444" customFormat="1" x14ac:dyDescent="0.25">
      <c r="A222" s="442">
        <v>44</v>
      </c>
      <c r="B222" s="433" t="s">
        <v>1987</v>
      </c>
      <c r="C222" s="206" t="str">
        <f>IF(AA222&gt;=450000,"LPN",IF(AND(AA222&gt;180000,AA222&lt;450000),"LP",IF(AND(AA222&gt;=53000,AA222&lt;=180000),"3C","2C ")))</f>
        <v xml:space="preserve">2C </v>
      </c>
      <c r="D222" s="206" t="s">
        <v>1790</v>
      </c>
      <c r="E222" s="206" t="s">
        <v>745</v>
      </c>
      <c r="F222" s="433"/>
      <c r="G222" s="209" t="s">
        <v>49</v>
      </c>
      <c r="H222" s="209" t="s">
        <v>49</v>
      </c>
      <c r="I222" s="209" t="s">
        <v>49</v>
      </c>
      <c r="J222" s="209" t="s">
        <v>49</v>
      </c>
      <c r="K222" s="209">
        <f>SUM(L222-8)</f>
        <v>41472</v>
      </c>
      <c r="L222" s="209">
        <f>SUM(M222*1)</f>
        <v>41480</v>
      </c>
      <c r="M222" s="209">
        <f>SUM(N222*1)</f>
        <v>41480</v>
      </c>
      <c r="N222" s="209">
        <f>SUM(O222-1)</f>
        <v>41480</v>
      </c>
      <c r="O222" s="209">
        <f>SUM(U222-3)</f>
        <v>41481</v>
      </c>
      <c r="P222" s="209">
        <f>SUM(U222*1)</f>
        <v>41484</v>
      </c>
      <c r="Q222" s="209" t="s">
        <v>49</v>
      </c>
      <c r="R222" s="209" t="s">
        <v>49</v>
      </c>
      <c r="S222" s="209" t="s">
        <v>49</v>
      </c>
      <c r="T222" s="209" t="s">
        <v>49</v>
      </c>
      <c r="U222" s="209">
        <f>SUM(V222-4)</f>
        <v>41484</v>
      </c>
      <c r="V222" s="209">
        <f>SUM(W222-4)</f>
        <v>41488</v>
      </c>
      <c r="W222" s="209">
        <f>SUM(X222-3)</f>
        <v>41492</v>
      </c>
      <c r="X222" s="209">
        <v>41495</v>
      </c>
      <c r="Y222" s="210"/>
      <c r="Z222" s="210"/>
      <c r="AA222" s="443">
        <v>48000</v>
      </c>
      <c r="AB222" s="210"/>
    </row>
    <row r="223" spans="1:28" x14ac:dyDescent="0.25">
      <c r="A223" s="143"/>
      <c r="B223" s="313" t="s">
        <v>1988</v>
      </c>
      <c r="C223" s="312"/>
      <c r="D223" s="361"/>
      <c r="E223" s="319"/>
      <c r="F223" s="313"/>
      <c r="G223" s="31"/>
      <c r="H223" s="31"/>
      <c r="I223" s="31"/>
      <c r="J223" s="31"/>
      <c r="K223" s="31"/>
      <c r="L223" s="31"/>
      <c r="M223" s="31"/>
      <c r="N223" s="31"/>
      <c r="O223" s="31"/>
      <c r="P223" s="32"/>
      <c r="Q223" s="32"/>
      <c r="R223" s="32"/>
      <c r="S223" s="32"/>
      <c r="T223" s="32"/>
      <c r="U223" s="32"/>
      <c r="V223" s="32"/>
      <c r="W223" s="32"/>
      <c r="X223" s="32"/>
      <c r="Y223" s="310"/>
      <c r="Z223" s="310"/>
      <c r="AA223" s="142"/>
      <c r="AB223" s="310"/>
    </row>
    <row r="224" spans="1:28" x14ac:dyDescent="0.25">
      <c r="A224" s="143"/>
      <c r="B224" s="313" t="s">
        <v>1989</v>
      </c>
      <c r="C224" s="312"/>
      <c r="D224" s="312"/>
      <c r="E224" s="319"/>
      <c r="F224" s="313"/>
      <c r="G224" s="31"/>
      <c r="H224" s="31"/>
      <c r="I224" s="31"/>
      <c r="J224" s="31"/>
      <c r="K224" s="31"/>
      <c r="L224" s="31"/>
      <c r="M224" s="31"/>
      <c r="N224" s="31"/>
      <c r="O224" s="31"/>
      <c r="P224" s="32"/>
      <c r="Q224" s="32"/>
      <c r="R224" s="32"/>
      <c r="S224" s="32"/>
      <c r="T224" s="32"/>
      <c r="U224" s="32"/>
      <c r="V224" s="32"/>
      <c r="W224" s="32"/>
      <c r="X224" s="32"/>
      <c r="Y224" s="310"/>
      <c r="Z224" s="310"/>
      <c r="AA224" s="142"/>
      <c r="AB224" s="310"/>
    </row>
    <row r="225" spans="1:28" s="444" customFormat="1" x14ac:dyDescent="0.25">
      <c r="A225" s="442">
        <v>45</v>
      </c>
      <c r="B225" s="433" t="s">
        <v>1990</v>
      </c>
      <c r="C225" s="206" t="str">
        <f>IF(AA225&gt;=450000,"LPN",IF(AND(AA225&gt;180000,AA225&lt;450000),"LP",IF(AND(AA225&gt;=53000,AA225&lt;=180000),"3C","2C ")))</f>
        <v xml:space="preserve">2C </v>
      </c>
      <c r="D225" s="206" t="s">
        <v>1790</v>
      </c>
      <c r="E225" s="206" t="s">
        <v>746</v>
      </c>
      <c r="F225" s="433"/>
      <c r="G225" s="209" t="s">
        <v>49</v>
      </c>
      <c r="H225" s="209" t="s">
        <v>49</v>
      </c>
      <c r="I225" s="209" t="s">
        <v>49</v>
      </c>
      <c r="J225" s="209" t="s">
        <v>49</v>
      </c>
      <c r="K225" s="209">
        <f>SUM(L225-8)</f>
        <v>41472</v>
      </c>
      <c r="L225" s="209">
        <f>SUM(M225*1)</f>
        <v>41480</v>
      </c>
      <c r="M225" s="209">
        <f>SUM(N225*1)</f>
        <v>41480</v>
      </c>
      <c r="N225" s="209">
        <f>SUM(O225-1)</f>
        <v>41480</v>
      </c>
      <c r="O225" s="209">
        <f>SUM(U225-3)</f>
        <v>41481</v>
      </c>
      <c r="P225" s="209">
        <f>SUM(U225*1)</f>
        <v>41484</v>
      </c>
      <c r="Q225" s="209" t="s">
        <v>49</v>
      </c>
      <c r="R225" s="209" t="s">
        <v>49</v>
      </c>
      <c r="S225" s="209" t="s">
        <v>49</v>
      </c>
      <c r="T225" s="209" t="s">
        <v>49</v>
      </c>
      <c r="U225" s="209">
        <f>SUM(V225-4)</f>
        <v>41484</v>
      </c>
      <c r="V225" s="209">
        <f>SUM(W225-4)</f>
        <v>41488</v>
      </c>
      <c r="W225" s="209">
        <f>SUM(X225-3)</f>
        <v>41492</v>
      </c>
      <c r="X225" s="209">
        <v>41495</v>
      </c>
      <c r="Y225" s="210"/>
      <c r="Z225" s="210"/>
      <c r="AA225" s="443">
        <v>35000</v>
      </c>
      <c r="AB225" s="210"/>
    </row>
    <row r="226" spans="1:28" x14ac:dyDescent="0.25">
      <c r="A226" s="143"/>
      <c r="B226" s="313" t="s">
        <v>1991</v>
      </c>
      <c r="C226" s="312"/>
      <c r="D226" s="312"/>
      <c r="E226" s="319"/>
      <c r="F226" s="313"/>
      <c r="G226" s="31"/>
      <c r="H226" s="31"/>
      <c r="I226" s="31"/>
      <c r="J226" s="31"/>
      <c r="K226" s="31"/>
      <c r="L226" s="31"/>
      <c r="M226" s="31"/>
      <c r="N226" s="31"/>
      <c r="O226" s="31"/>
      <c r="P226" s="32"/>
      <c r="Q226" s="32"/>
      <c r="R226" s="32"/>
      <c r="S226" s="32"/>
      <c r="T226" s="32"/>
      <c r="U226" s="32"/>
      <c r="V226" s="32"/>
      <c r="W226" s="32"/>
      <c r="X226" s="32"/>
      <c r="Y226" s="310"/>
      <c r="Z226" s="310"/>
      <c r="AA226" s="142"/>
      <c r="AB226" s="310"/>
    </row>
    <row r="227" spans="1:28" x14ac:dyDescent="0.25">
      <c r="A227" s="143"/>
      <c r="B227" s="313" t="s">
        <v>1992</v>
      </c>
      <c r="C227" s="312"/>
      <c r="D227" s="312"/>
      <c r="E227" s="319"/>
      <c r="F227" s="313"/>
      <c r="G227" s="31"/>
      <c r="H227" s="31"/>
      <c r="I227" s="31"/>
      <c r="J227" s="31"/>
      <c r="K227" s="31"/>
      <c r="L227" s="31"/>
      <c r="M227" s="31"/>
      <c r="N227" s="31"/>
      <c r="O227" s="31"/>
      <c r="P227" s="32"/>
      <c r="Q227" s="32"/>
      <c r="R227" s="32"/>
      <c r="S227" s="32"/>
      <c r="T227" s="32"/>
      <c r="U227" s="32"/>
      <c r="V227" s="32"/>
      <c r="W227" s="32"/>
      <c r="X227" s="32"/>
      <c r="Y227" s="310"/>
      <c r="Z227" s="310"/>
      <c r="AA227" s="142"/>
      <c r="AB227" s="310"/>
    </row>
    <row r="228" spans="1:28" x14ac:dyDescent="0.25">
      <c r="A228" s="143"/>
      <c r="B228" s="313" t="s">
        <v>1993</v>
      </c>
      <c r="C228" s="312"/>
      <c r="D228" s="312"/>
      <c r="E228" s="319"/>
      <c r="F228" s="313"/>
      <c r="G228" s="31"/>
      <c r="H228" s="31"/>
      <c r="I228" s="31"/>
      <c r="J228" s="31"/>
      <c r="K228" s="31"/>
      <c r="L228" s="31"/>
      <c r="M228" s="31"/>
      <c r="N228" s="31"/>
      <c r="O228" s="31"/>
      <c r="P228" s="32"/>
      <c r="Q228" s="32"/>
      <c r="R228" s="32"/>
      <c r="S228" s="32"/>
      <c r="T228" s="32"/>
      <c r="U228" s="32"/>
      <c r="V228" s="32"/>
      <c r="W228" s="32"/>
      <c r="X228" s="32"/>
      <c r="Y228" s="310"/>
      <c r="Z228" s="310"/>
      <c r="AA228" s="142"/>
      <c r="AB228" s="310"/>
    </row>
    <row r="229" spans="1:28" x14ac:dyDescent="0.25">
      <c r="A229" s="143"/>
      <c r="B229" s="313" t="s">
        <v>1994</v>
      </c>
      <c r="C229" s="312"/>
      <c r="D229" s="312"/>
      <c r="E229" s="319"/>
      <c r="F229" s="313"/>
      <c r="G229" s="31"/>
      <c r="H229" s="31"/>
      <c r="I229" s="31"/>
      <c r="J229" s="31"/>
      <c r="K229" s="31"/>
      <c r="L229" s="31"/>
      <c r="M229" s="31"/>
      <c r="N229" s="31"/>
      <c r="O229" s="31"/>
      <c r="P229" s="32"/>
      <c r="Q229" s="32"/>
      <c r="R229" s="32"/>
      <c r="S229" s="32"/>
      <c r="T229" s="32"/>
      <c r="U229" s="32"/>
      <c r="V229" s="32"/>
      <c r="W229" s="32"/>
      <c r="X229" s="32"/>
      <c r="Y229" s="310"/>
      <c r="Z229" s="310"/>
      <c r="AA229" s="142"/>
      <c r="AB229" s="310"/>
    </row>
    <row r="230" spans="1:28" x14ac:dyDescent="0.25">
      <c r="A230" s="143"/>
      <c r="B230" s="313" t="s">
        <v>1995</v>
      </c>
      <c r="C230" s="312"/>
      <c r="D230" s="312"/>
      <c r="E230" s="319"/>
      <c r="F230" s="313"/>
      <c r="G230" s="31"/>
      <c r="H230" s="31"/>
      <c r="I230" s="31"/>
      <c r="J230" s="31"/>
      <c r="K230" s="31"/>
      <c r="L230" s="31"/>
      <c r="M230" s="31"/>
      <c r="N230" s="31"/>
      <c r="O230" s="31"/>
      <c r="P230" s="32"/>
      <c r="Q230" s="32"/>
      <c r="R230" s="32"/>
      <c r="S230" s="32"/>
      <c r="T230" s="32"/>
      <c r="U230" s="32"/>
      <c r="V230" s="32"/>
      <c r="W230" s="32"/>
      <c r="X230" s="32"/>
      <c r="Y230" s="310"/>
      <c r="Z230" s="310"/>
      <c r="AA230" s="142"/>
      <c r="AB230" s="310"/>
    </row>
    <row r="231" spans="1:28" x14ac:dyDescent="0.25">
      <c r="A231" s="143"/>
      <c r="B231" s="313" t="s">
        <v>1996</v>
      </c>
      <c r="C231" s="312"/>
      <c r="D231" s="312"/>
      <c r="E231" s="319"/>
      <c r="F231" s="313"/>
      <c r="G231" s="31"/>
      <c r="H231" s="31"/>
      <c r="I231" s="31"/>
      <c r="J231" s="31"/>
      <c r="K231" s="31"/>
      <c r="L231" s="31"/>
      <c r="M231" s="31"/>
      <c r="N231" s="31"/>
      <c r="O231" s="31"/>
      <c r="P231" s="32"/>
      <c r="Q231" s="32"/>
      <c r="R231" s="32"/>
      <c r="S231" s="32"/>
      <c r="T231" s="32"/>
      <c r="U231" s="32"/>
      <c r="V231" s="32"/>
      <c r="W231" s="32"/>
      <c r="X231" s="32"/>
      <c r="Y231" s="310"/>
      <c r="Z231" s="310"/>
      <c r="AA231" s="142"/>
      <c r="AB231" s="310"/>
    </row>
    <row r="232" spans="1:28" x14ac:dyDescent="0.25">
      <c r="A232" s="143"/>
      <c r="B232" s="313" t="s">
        <v>1997</v>
      </c>
      <c r="C232" s="312"/>
      <c r="D232" s="312"/>
      <c r="E232" s="319"/>
      <c r="F232" s="313"/>
      <c r="G232" s="31"/>
      <c r="H232" s="31"/>
      <c r="I232" s="31"/>
      <c r="J232" s="31"/>
      <c r="K232" s="31"/>
      <c r="L232" s="31"/>
      <c r="M232" s="31"/>
      <c r="N232" s="31"/>
      <c r="O232" s="31"/>
      <c r="P232" s="32"/>
      <c r="Q232" s="32"/>
      <c r="R232" s="32"/>
      <c r="S232" s="32"/>
      <c r="T232" s="32"/>
      <c r="U232" s="32"/>
      <c r="V232" s="32"/>
      <c r="W232" s="32"/>
      <c r="X232" s="32"/>
      <c r="Y232" s="310"/>
      <c r="Z232" s="310"/>
      <c r="AA232" s="142"/>
      <c r="AB232" s="310"/>
    </row>
    <row r="233" spans="1:28" x14ac:dyDescent="0.25">
      <c r="A233" s="143"/>
      <c r="B233" s="313" t="s">
        <v>1998</v>
      </c>
      <c r="C233" s="312"/>
      <c r="D233" s="312"/>
      <c r="E233" s="319"/>
      <c r="F233" s="313"/>
      <c r="G233" s="31"/>
      <c r="H233" s="31"/>
      <c r="I233" s="31"/>
      <c r="J233" s="31"/>
      <c r="K233" s="31"/>
      <c r="L233" s="31"/>
      <c r="M233" s="31"/>
      <c r="N233" s="31"/>
      <c r="O233" s="31"/>
      <c r="P233" s="32"/>
      <c r="Q233" s="32"/>
      <c r="R233" s="32"/>
      <c r="S233" s="32"/>
      <c r="T233" s="32"/>
      <c r="U233" s="32"/>
      <c r="V233" s="32"/>
      <c r="W233" s="32"/>
      <c r="X233" s="32"/>
      <c r="Y233" s="310"/>
      <c r="Z233" s="310"/>
      <c r="AA233" s="142"/>
      <c r="AB233" s="310"/>
    </row>
    <row r="234" spans="1:28" x14ac:dyDescent="0.25">
      <c r="A234" s="143"/>
      <c r="B234" s="313" t="s">
        <v>1999</v>
      </c>
      <c r="C234" s="312"/>
      <c r="D234" s="312"/>
      <c r="E234" s="319"/>
      <c r="F234" s="313"/>
      <c r="G234" s="31"/>
      <c r="H234" s="31"/>
      <c r="I234" s="31"/>
      <c r="J234" s="31"/>
      <c r="K234" s="31"/>
      <c r="L234" s="31"/>
      <c r="M234" s="31"/>
      <c r="N234" s="31"/>
      <c r="O234" s="31"/>
      <c r="P234" s="32"/>
      <c r="Q234" s="32"/>
      <c r="R234" s="32"/>
      <c r="S234" s="32"/>
      <c r="T234" s="32"/>
      <c r="U234" s="32"/>
      <c r="V234" s="32"/>
      <c r="W234" s="32"/>
      <c r="X234" s="32"/>
      <c r="Y234" s="310"/>
      <c r="Z234" s="310"/>
      <c r="AA234" s="142"/>
      <c r="AB234" s="310"/>
    </row>
    <row r="235" spans="1:28" x14ac:dyDescent="0.25">
      <c r="A235" s="143"/>
      <c r="B235" s="313" t="s">
        <v>2000</v>
      </c>
      <c r="C235" s="312"/>
      <c r="D235" s="312"/>
      <c r="E235" s="319"/>
      <c r="F235" s="313"/>
      <c r="G235" s="31"/>
      <c r="H235" s="31"/>
      <c r="I235" s="31"/>
      <c r="J235" s="31"/>
      <c r="K235" s="31"/>
      <c r="L235" s="31"/>
      <c r="M235" s="31"/>
      <c r="N235" s="31"/>
      <c r="O235" s="31"/>
      <c r="P235" s="32"/>
      <c r="Q235" s="32"/>
      <c r="R235" s="32"/>
      <c r="S235" s="32"/>
      <c r="T235" s="32"/>
      <c r="U235" s="32"/>
      <c r="V235" s="32"/>
      <c r="W235" s="32"/>
      <c r="X235" s="32"/>
      <c r="Y235" s="310"/>
      <c r="Z235" s="310"/>
      <c r="AA235" s="142"/>
      <c r="AB235" s="310"/>
    </row>
    <row r="236" spans="1:28" x14ac:dyDescent="0.25">
      <c r="A236" s="143"/>
      <c r="B236" s="313" t="s">
        <v>2001</v>
      </c>
      <c r="C236" s="312"/>
      <c r="D236" s="312"/>
      <c r="E236" s="319"/>
      <c r="F236" s="313"/>
      <c r="G236" s="31"/>
      <c r="H236" s="31"/>
      <c r="I236" s="31"/>
      <c r="J236" s="31"/>
      <c r="K236" s="31"/>
      <c r="L236" s="31"/>
      <c r="M236" s="31"/>
      <c r="N236" s="31"/>
      <c r="O236" s="31"/>
      <c r="P236" s="32"/>
      <c r="Q236" s="32"/>
      <c r="R236" s="32"/>
      <c r="S236" s="32"/>
      <c r="T236" s="32"/>
      <c r="U236" s="32"/>
      <c r="V236" s="32"/>
      <c r="W236" s="32"/>
      <c r="X236" s="32"/>
      <c r="Y236" s="310"/>
      <c r="Z236" s="310"/>
      <c r="AA236" s="142"/>
      <c r="AB236" s="310"/>
    </row>
    <row r="237" spans="1:28" x14ac:dyDescent="0.25">
      <c r="A237" s="143"/>
      <c r="B237" s="313" t="s">
        <v>2002</v>
      </c>
      <c r="C237" s="312"/>
      <c r="D237" s="312"/>
      <c r="E237" s="319"/>
      <c r="F237" s="313"/>
      <c r="G237" s="31"/>
      <c r="H237" s="31"/>
      <c r="I237" s="31"/>
      <c r="J237" s="31"/>
      <c r="K237" s="31"/>
      <c r="L237" s="31"/>
      <c r="M237" s="31"/>
      <c r="N237" s="31"/>
      <c r="O237" s="31"/>
      <c r="P237" s="32"/>
      <c r="Q237" s="32"/>
      <c r="R237" s="32"/>
      <c r="S237" s="32"/>
      <c r="T237" s="32"/>
      <c r="U237" s="32"/>
      <c r="V237" s="32"/>
      <c r="W237" s="32"/>
      <c r="X237" s="32"/>
      <c r="Y237" s="310"/>
      <c r="Z237" s="310"/>
      <c r="AA237" s="142"/>
      <c r="AB237" s="310"/>
    </row>
    <row r="238" spans="1:28" x14ac:dyDescent="0.25">
      <c r="A238" s="143"/>
      <c r="B238" s="313" t="s">
        <v>2003</v>
      </c>
      <c r="C238" s="312"/>
      <c r="D238" s="312"/>
      <c r="E238" s="319"/>
      <c r="F238" s="313"/>
      <c r="G238" s="31"/>
      <c r="H238" s="31"/>
      <c r="I238" s="31"/>
      <c r="J238" s="31"/>
      <c r="K238" s="31"/>
      <c r="L238" s="31"/>
      <c r="M238" s="31"/>
      <c r="N238" s="31"/>
      <c r="O238" s="31"/>
      <c r="P238" s="32"/>
      <c r="Q238" s="32"/>
      <c r="R238" s="32"/>
      <c r="S238" s="32"/>
      <c r="T238" s="32"/>
      <c r="U238" s="32"/>
      <c r="V238" s="32"/>
      <c r="W238" s="32"/>
      <c r="X238" s="32"/>
      <c r="Y238" s="310"/>
      <c r="Z238" s="310"/>
      <c r="AA238" s="142"/>
      <c r="AB238" s="310"/>
    </row>
    <row r="239" spans="1:28" x14ac:dyDescent="0.25">
      <c r="A239" s="143"/>
      <c r="B239" s="313" t="s">
        <v>2004</v>
      </c>
      <c r="C239" s="312"/>
      <c r="D239" s="312"/>
      <c r="E239" s="319"/>
      <c r="F239" s="313"/>
      <c r="G239" s="31"/>
      <c r="H239" s="31"/>
      <c r="I239" s="31"/>
      <c r="J239" s="31"/>
      <c r="K239" s="31"/>
      <c r="L239" s="31"/>
      <c r="M239" s="31"/>
      <c r="N239" s="31"/>
      <c r="O239" s="31"/>
      <c r="P239" s="32"/>
      <c r="Q239" s="32"/>
      <c r="R239" s="32"/>
      <c r="S239" s="32"/>
      <c r="T239" s="32"/>
      <c r="U239" s="32"/>
      <c r="V239" s="32"/>
      <c r="W239" s="32"/>
      <c r="X239" s="32"/>
      <c r="Y239" s="310"/>
      <c r="Z239" s="310"/>
      <c r="AA239" s="142"/>
      <c r="AB239" s="310"/>
    </row>
    <row r="240" spans="1:28" x14ac:dyDescent="0.25">
      <c r="A240" s="143"/>
      <c r="B240" s="313" t="s">
        <v>2005</v>
      </c>
      <c r="C240" s="312"/>
      <c r="D240" s="312"/>
      <c r="E240" s="319"/>
      <c r="F240" s="313"/>
      <c r="G240" s="31"/>
      <c r="H240" s="31"/>
      <c r="I240" s="31"/>
      <c r="J240" s="31"/>
      <c r="K240" s="31"/>
      <c r="L240" s="31"/>
      <c r="M240" s="31"/>
      <c r="N240" s="31"/>
      <c r="O240" s="31"/>
      <c r="P240" s="32"/>
      <c r="Q240" s="32"/>
      <c r="R240" s="32"/>
      <c r="S240" s="32"/>
      <c r="T240" s="32"/>
      <c r="U240" s="32"/>
      <c r="V240" s="32"/>
      <c r="W240" s="32"/>
      <c r="X240" s="32"/>
      <c r="Y240" s="310"/>
      <c r="Z240" s="310"/>
      <c r="AA240" s="142"/>
      <c r="AB240" s="310"/>
    </row>
    <row r="241" spans="1:28" x14ac:dyDescent="0.25">
      <c r="A241" s="143"/>
      <c r="B241" s="313" t="s">
        <v>2006</v>
      </c>
      <c r="C241" s="312"/>
      <c r="D241" s="312"/>
      <c r="E241" s="319"/>
      <c r="F241" s="313"/>
      <c r="G241" s="31"/>
      <c r="H241" s="31"/>
      <c r="I241" s="31"/>
      <c r="J241" s="31"/>
      <c r="K241" s="31"/>
      <c r="L241" s="31"/>
      <c r="M241" s="31"/>
      <c r="N241" s="31"/>
      <c r="O241" s="31"/>
      <c r="P241" s="32"/>
      <c r="Q241" s="32"/>
      <c r="R241" s="32"/>
      <c r="S241" s="32"/>
      <c r="T241" s="32"/>
      <c r="U241" s="32"/>
      <c r="V241" s="32"/>
      <c r="W241" s="32"/>
      <c r="X241" s="32"/>
      <c r="Y241" s="310"/>
      <c r="Z241" s="310"/>
      <c r="AA241" s="142"/>
      <c r="AB241" s="310"/>
    </row>
    <row r="242" spans="1:28" x14ac:dyDescent="0.25">
      <c r="A242" s="143"/>
      <c r="B242" s="313" t="s">
        <v>2007</v>
      </c>
      <c r="C242" s="312"/>
      <c r="D242" s="312"/>
      <c r="E242" s="319"/>
      <c r="F242" s="313"/>
      <c r="G242" s="31"/>
      <c r="H242" s="31"/>
      <c r="I242" s="31"/>
      <c r="J242" s="31"/>
      <c r="K242" s="31"/>
      <c r="L242" s="31"/>
      <c r="M242" s="31"/>
      <c r="N242" s="31"/>
      <c r="O242" s="31"/>
      <c r="P242" s="32"/>
      <c r="Q242" s="32"/>
      <c r="R242" s="32"/>
      <c r="S242" s="32"/>
      <c r="T242" s="32"/>
      <c r="U242" s="32"/>
      <c r="V242" s="32"/>
      <c r="W242" s="32"/>
      <c r="X242" s="32"/>
      <c r="Y242" s="310"/>
      <c r="Z242" s="310"/>
      <c r="AA242" s="142"/>
      <c r="AB242" s="310"/>
    </row>
    <row r="243" spans="1:28" x14ac:dyDescent="0.25">
      <c r="A243" s="143"/>
      <c r="B243" s="313" t="s">
        <v>2008</v>
      </c>
      <c r="C243" s="312"/>
      <c r="D243" s="312"/>
      <c r="E243" s="319"/>
      <c r="F243" s="313"/>
      <c r="G243" s="31"/>
      <c r="H243" s="31"/>
      <c r="I243" s="31"/>
      <c r="J243" s="31"/>
      <c r="K243" s="31"/>
      <c r="L243" s="31"/>
      <c r="M243" s="31"/>
      <c r="N243" s="31"/>
      <c r="O243" s="31"/>
      <c r="P243" s="32"/>
      <c r="Q243" s="32"/>
      <c r="R243" s="32"/>
      <c r="S243" s="32"/>
      <c r="T243" s="32"/>
      <c r="U243" s="32"/>
      <c r="V243" s="32"/>
      <c r="W243" s="32"/>
      <c r="X243" s="32"/>
      <c r="Y243" s="310"/>
      <c r="Z243" s="310"/>
      <c r="AA243" s="142"/>
      <c r="AB243" s="310"/>
    </row>
    <row r="244" spans="1:28" x14ac:dyDescent="0.25">
      <c r="A244" s="143"/>
      <c r="B244" s="313" t="s">
        <v>2009</v>
      </c>
      <c r="C244" s="312"/>
      <c r="D244" s="312"/>
      <c r="E244" s="319"/>
      <c r="F244" s="313"/>
      <c r="G244" s="31"/>
      <c r="H244" s="31"/>
      <c r="I244" s="31"/>
      <c r="J244" s="31"/>
      <c r="K244" s="31"/>
      <c r="L244" s="31"/>
      <c r="M244" s="31"/>
      <c r="N244" s="31"/>
      <c r="O244" s="31"/>
      <c r="P244" s="32"/>
      <c r="Q244" s="32"/>
      <c r="R244" s="32"/>
      <c r="S244" s="32"/>
      <c r="T244" s="32"/>
      <c r="U244" s="32"/>
      <c r="V244" s="32"/>
      <c r="W244" s="32"/>
      <c r="X244" s="32"/>
      <c r="Y244" s="310"/>
      <c r="Z244" s="310"/>
      <c r="AA244" s="142"/>
      <c r="AB244" s="310"/>
    </row>
    <row r="245" spans="1:28" x14ac:dyDescent="0.25">
      <c r="A245" s="143"/>
      <c r="B245" s="313" t="s">
        <v>2010</v>
      </c>
      <c r="C245" s="312"/>
      <c r="D245" s="312"/>
      <c r="E245" s="319"/>
      <c r="F245" s="313"/>
      <c r="G245" s="31"/>
      <c r="H245" s="31"/>
      <c r="I245" s="31"/>
      <c r="J245" s="31"/>
      <c r="K245" s="31"/>
      <c r="L245" s="31"/>
      <c r="M245" s="31"/>
      <c r="N245" s="31"/>
      <c r="O245" s="31"/>
      <c r="P245" s="32"/>
      <c r="Q245" s="32"/>
      <c r="R245" s="32"/>
      <c r="S245" s="32"/>
      <c r="T245" s="32"/>
      <c r="U245" s="32"/>
      <c r="V245" s="32"/>
      <c r="W245" s="32"/>
      <c r="X245" s="32"/>
      <c r="Y245" s="310"/>
      <c r="Z245" s="310"/>
      <c r="AA245" s="142"/>
      <c r="AB245" s="310"/>
    </row>
    <row r="246" spans="1:28" x14ac:dyDescent="0.25">
      <c r="A246" s="143"/>
      <c r="B246" s="313" t="s">
        <v>2011</v>
      </c>
      <c r="C246" s="312"/>
      <c r="D246" s="312"/>
      <c r="E246" s="319"/>
      <c r="F246" s="313"/>
      <c r="G246" s="31"/>
      <c r="H246" s="31"/>
      <c r="I246" s="31"/>
      <c r="J246" s="31"/>
      <c r="K246" s="31"/>
      <c r="L246" s="31"/>
      <c r="M246" s="31"/>
      <c r="N246" s="31"/>
      <c r="O246" s="31"/>
      <c r="P246" s="32"/>
      <c r="Q246" s="32"/>
      <c r="R246" s="32"/>
      <c r="S246" s="32"/>
      <c r="T246" s="32"/>
      <c r="U246" s="32"/>
      <c r="V246" s="32"/>
      <c r="W246" s="32"/>
      <c r="X246" s="32"/>
      <c r="Y246" s="310"/>
      <c r="Z246" s="310"/>
      <c r="AA246" s="142"/>
      <c r="AB246" s="310"/>
    </row>
    <row r="247" spans="1:28" ht="25.5" x14ac:dyDescent="0.25">
      <c r="A247" s="143"/>
      <c r="B247" s="313" t="s">
        <v>2012</v>
      </c>
      <c r="C247" s="312"/>
      <c r="D247" s="312"/>
      <c r="E247" s="319"/>
      <c r="F247" s="313"/>
      <c r="G247" s="31"/>
      <c r="H247" s="31"/>
      <c r="I247" s="31"/>
      <c r="J247" s="31"/>
      <c r="K247" s="31"/>
      <c r="L247" s="31"/>
      <c r="M247" s="31"/>
      <c r="N247" s="31"/>
      <c r="O247" s="31"/>
      <c r="P247" s="32"/>
      <c r="Q247" s="32"/>
      <c r="R247" s="32"/>
      <c r="S247" s="32"/>
      <c r="T247" s="32"/>
      <c r="U247" s="32"/>
      <c r="V247" s="32"/>
      <c r="W247" s="32"/>
      <c r="X247" s="32"/>
      <c r="Y247" s="310"/>
      <c r="Z247" s="310"/>
      <c r="AA247" s="142"/>
      <c r="AB247" s="310"/>
    </row>
    <row r="248" spans="1:28" ht="25.5" x14ac:dyDescent="0.25">
      <c r="A248" s="143"/>
      <c r="B248" s="313" t="s">
        <v>2013</v>
      </c>
      <c r="C248" s="312"/>
      <c r="D248" s="312"/>
      <c r="E248" s="319"/>
      <c r="F248" s="313"/>
      <c r="G248" s="31"/>
      <c r="H248" s="31"/>
      <c r="I248" s="31"/>
      <c r="J248" s="31"/>
      <c r="K248" s="31"/>
      <c r="L248" s="31"/>
      <c r="M248" s="31"/>
      <c r="N248" s="31"/>
      <c r="O248" s="31"/>
      <c r="P248" s="32"/>
      <c r="Q248" s="32"/>
      <c r="R248" s="32"/>
      <c r="S248" s="32"/>
      <c r="T248" s="32"/>
      <c r="U248" s="32"/>
      <c r="V248" s="32"/>
      <c r="W248" s="32"/>
      <c r="X248" s="32"/>
      <c r="Y248" s="310"/>
      <c r="Z248" s="310"/>
      <c r="AA248" s="142"/>
      <c r="AB248" s="310"/>
    </row>
    <row r="249" spans="1:28" x14ac:dyDescent="0.25">
      <c r="A249" s="143"/>
      <c r="B249" s="313" t="s">
        <v>2014</v>
      </c>
      <c r="C249" s="312"/>
      <c r="D249" s="312"/>
      <c r="E249" s="319"/>
      <c r="F249" s="313"/>
      <c r="G249" s="31"/>
      <c r="H249" s="31"/>
      <c r="I249" s="31"/>
      <c r="J249" s="31"/>
      <c r="K249" s="31"/>
      <c r="L249" s="31"/>
      <c r="M249" s="31"/>
      <c r="N249" s="31"/>
      <c r="O249" s="31"/>
      <c r="P249" s="32"/>
      <c r="Q249" s="32"/>
      <c r="R249" s="32"/>
      <c r="S249" s="32"/>
      <c r="T249" s="32"/>
      <c r="U249" s="32"/>
      <c r="V249" s="32"/>
      <c r="W249" s="32"/>
      <c r="X249" s="32"/>
      <c r="Y249" s="310"/>
      <c r="Z249" s="310"/>
      <c r="AA249" s="142"/>
      <c r="AB249" s="310"/>
    </row>
    <row r="250" spans="1:28" x14ac:dyDescent="0.25">
      <c r="A250" s="143"/>
      <c r="B250" s="313" t="s">
        <v>2015</v>
      </c>
      <c r="C250" s="312"/>
      <c r="D250" s="312"/>
      <c r="E250" s="319"/>
      <c r="F250" s="313"/>
      <c r="G250" s="31"/>
      <c r="H250" s="31"/>
      <c r="I250" s="31"/>
      <c r="J250" s="31"/>
      <c r="K250" s="31"/>
      <c r="L250" s="31"/>
      <c r="M250" s="31"/>
      <c r="N250" s="31"/>
      <c r="O250" s="31"/>
      <c r="P250" s="32"/>
      <c r="Q250" s="32"/>
      <c r="R250" s="32"/>
      <c r="S250" s="32"/>
      <c r="T250" s="32"/>
      <c r="U250" s="32"/>
      <c r="V250" s="32"/>
      <c r="W250" s="32"/>
      <c r="X250" s="32"/>
      <c r="Y250" s="310"/>
      <c r="Z250" s="310"/>
      <c r="AA250" s="142"/>
      <c r="AB250" s="310"/>
    </row>
    <row r="251" spans="1:28" x14ac:dyDescent="0.25">
      <c r="A251" s="143"/>
      <c r="B251" s="313" t="s">
        <v>2016</v>
      </c>
      <c r="C251" s="312"/>
      <c r="D251" s="312"/>
      <c r="E251" s="319"/>
      <c r="F251" s="313"/>
      <c r="G251" s="31"/>
      <c r="H251" s="31"/>
      <c r="I251" s="31"/>
      <c r="J251" s="31"/>
      <c r="K251" s="31"/>
      <c r="L251" s="31"/>
      <c r="M251" s="31"/>
      <c r="N251" s="31"/>
      <c r="O251" s="31"/>
      <c r="P251" s="32"/>
      <c r="Q251" s="32"/>
      <c r="R251" s="32"/>
      <c r="S251" s="32"/>
      <c r="T251" s="32"/>
      <c r="U251" s="32"/>
      <c r="V251" s="32"/>
      <c r="W251" s="32"/>
      <c r="X251" s="32"/>
      <c r="Y251" s="310"/>
      <c r="Z251" s="310"/>
      <c r="AA251" s="142"/>
      <c r="AB251" s="310"/>
    </row>
    <row r="252" spans="1:28" x14ac:dyDescent="0.25">
      <c r="A252" s="143"/>
      <c r="B252" s="313" t="s">
        <v>2017</v>
      </c>
      <c r="C252" s="312"/>
      <c r="D252" s="312"/>
      <c r="E252" s="319"/>
      <c r="F252" s="313"/>
      <c r="G252" s="31"/>
      <c r="H252" s="31"/>
      <c r="I252" s="31"/>
      <c r="J252" s="31"/>
      <c r="K252" s="31"/>
      <c r="L252" s="31"/>
      <c r="M252" s="31"/>
      <c r="N252" s="31"/>
      <c r="O252" s="31"/>
      <c r="P252" s="32"/>
      <c r="Q252" s="32"/>
      <c r="R252" s="32"/>
      <c r="S252" s="32"/>
      <c r="T252" s="32"/>
      <c r="U252" s="32"/>
      <c r="V252" s="32"/>
      <c r="W252" s="32"/>
      <c r="X252" s="32"/>
      <c r="Y252" s="310"/>
      <c r="Z252" s="310"/>
      <c r="AA252" s="142"/>
      <c r="AB252" s="310"/>
    </row>
    <row r="253" spans="1:28" s="444" customFormat="1" x14ac:dyDescent="0.25">
      <c r="A253" s="442">
        <v>46</v>
      </c>
      <c r="B253" s="433" t="s">
        <v>2018</v>
      </c>
      <c r="C253" s="206" t="str">
        <f>IF(AA253&gt;=450000,"LPN",IF(AND(AA253&gt;180000,AA253&lt;450000),"LP",IF(AND(AA253&gt;=53000,AA253&lt;=180000),"3C","2C ")))</f>
        <v xml:space="preserve">2C </v>
      </c>
      <c r="D253" s="206" t="s">
        <v>1790</v>
      </c>
      <c r="E253" s="206" t="s">
        <v>747</v>
      </c>
      <c r="F253" s="433"/>
      <c r="G253" s="209" t="s">
        <v>49</v>
      </c>
      <c r="H253" s="209" t="s">
        <v>49</v>
      </c>
      <c r="I253" s="209" t="s">
        <v>49</v>
      </c>
      <c r="J253" s="209" t="s">
        <v>49</v>
      </c>
      <c r="K253" s="209">
        <f>SUM(L253-8)</f>
        <v>41472</v>
      </c>
      <c r="L253" s="209">
        <f>SUM(M253*1)</f>
        <v>41480</v>
      </c>
      <c r="M253" s="209">
        <f>SUM(N253*1)</f>
        <v>41480</v>
      </c>
      <c r="N253" s="209">
        <f>SUM(O253-1)</f>
        <v>41480</v>
      </c>
      <c r="O253" s="209">
        <f>SUM(U253-3)</f>
        <v>41481</v>
      </c>
      <c r="P253" s="209">
        <f>SUM(U253*1)</f>
        <v>41484</v>
      </c>
      <c r="Q253" s="209" t="s">
        <v>49</v>
      </c>
      <c r="R253" s="209" t="s">
        <v>49</v>
      </c>
      <c r="S253" s="209" t="s">
        <v>49</v>
      </c>
      <c r="T253" s="209" t="s">
        <v>49</v>
      </c>
      <c r="U253" s="209">
        <f>SUM(V253-4)</f>
        <v>41484</v>
      </c>
      <c r="V253" s="209">
        <f>SUM(W253-4)</f>
        <v>41488</v>
      </c>
      <c r="W253" s="209">
        <f>SUM(X253-3)</f>
        <v>41492</v>
      </c>
      <c r="X253" s="209">
        <v>41495</v>
      </c>
      <c r="Y253" s="210"/>
      <c r="Z253" s="210"/>
      <c r="AA253" s="443">
        <v>30000</v>
      </c>
      <c r="AB253" s="210"/>
    </row>
    <row r="254" spans="1:28" x14ac:dyDescent="0.25">
      <c r="A254" s="143"/>
      <c r="B254" s="313" t="s">
        <v>2019</v>
      </c>
      <c r="C254" s="312"/>
      <c r="D254" s="312"/>
      <c r="E254" s="319"/>
      <c r="F254" s="313"/>
      <c r="G254" s="31"/>
      <c r="H254" s="31"/>
      <c r="I254" s="31"/>
      <c r="J254" s="31"/>
      <c r="K254" s="31"/>
      <c r="L254" s="31"/>
      <c r="M254" s="31"/>
      <c r="N254" s="31"/>
      <c r="O254" s="31"/>
      <c r="P254" s="32"/>
      <c r="Q254" s="32"/>
      <c r="R254" s="32"/>
      <c r="S254" s="32"/>
      <c r="T254" s="32"/>
      <c r="U254" s="32"/>
      <c r="V254" s="32"/>
      <c r="W254" s="32"/>
      <c r="X254" s="32"/>
      <c r="Y254" s="310"/>
      <c r="Z254" s="310"/>
      <c r="AA254" s="142"/>
      <c r="AB254" s="310"/>
    </row>
    <row r="255" spans="1:28" x14ac:dyDescent="0.25">
      <c r="A255" s="143"/>
      <c r="B255" s="313" t="s">
        <v>2020</v>
      </c>
      <c r="C255" s="312"/>
      <c r="D255" s="312"/>
      <c r="E255" s="319"/>
      <c r="F255" s="313"/>
      <c r="G255" s="31"/>
      <c r="H255" s="31"/>
      <c r="I255" s="31"/>
      <c r="J255" s="31"/>
      <c r="K255" s="31"/>
      <c r="L255" s="31"/>
      <c r="M255" s="31"/>
      <c r="N255" s="31"/>
      <c r="O255" s="31"/>
      <c r="P255" s="32"/>
      <c r="Q255" s="32"/>
      <c r="R255" s="32"/>
      <c r="S255" s="32"/>
      <c r="T255" s="32"/>
      <c r="U255" s="32"/>
      <c r="V255" s="32"/>
      <c r="W255" s="32"/>
      <c r="X255" s="32"/>
      <c r="Y255" s="310"/>
      <c r="Z255" s="310"/>
      <c r="AA255" s="142"/>
      <c r="AB255" s="310"/>
    </row>
    <row r="256" spans="1:28" x14ac:dyDescent="0.25">
      <c r="A256" s="143"/>
      <c r="B256" s="313" t="s">
        <v>2021</v>
      </c>
      <c r="C256" s="312"/>
      <c r="D256" s="312"/>
      <c r="E256" s="319"/>
      <c r="F256" s="313"/>
      <c r="G256" s="31"/>
      <c r="H256" s="31"/>
      <c r="I256" s="31"/>
      <c r="J256" s="31"/>
      <c r="K256" s="31"/>
      <c r="L256" s="31"/>
      <c r="M256" s="31"/>
      <c r="N256" s="31"/>
      <c r="O256" s="31"/>
      <c r="P256" s="32"/>
      <c r="Q256" s="32"/>
      <c r="R256" s="32"/>
      <c r="S256" s="32"/>
      <c r="T256" s="32"/>
      <c r="U256" s="32"/>
      <c r="V256" s="32"/>
      <c r="W256" s="32"/>
      <c r="X256" s="32"/>
      <c r="Y256" s="310"/>
      <c r="Z256" s="310"/>
      <c r="AA256" s="142"/>
      <c r="AB256" s="310"/>
    </row>
    <row r="257" spans="1:28" x14ac:dyDescent="0.25">
      <c r="A257" s="143"/>
      <c r="B257" s="313" t="s">
        <v>2022</v>
      </c>
      <c r="C257" s="312"/>
      <c r="D257" s="312"/>
      <c r="E257" s="319"/>
      <c r="F257" s="313"/>
      <c r="G257" s="31"/>
      <c r="H257" s="31"/>
      <c r="I257" s="31"/>
      <c r="J257" s="31"/>
      <c r="K257" s="31"/>
      <c r="L257" s="31"/>
      <c r="M257" s="31"/>
      <c r="N257" s="31"/>
      <c r="O257" s="31"/>
      <c r="P257" s="32"/>
      <c r="Q257" s="32"/>
      <c r="R257" s="32"/>
      <c r="S257" s="32"/>
      <c r="T257" s="32"/>
      <c r="U257" s="32"/>
      <c r="V257" s="32"/>
      <c r="W257" s="32"/>
      <c r="X257" s="32"/>
      <c r="Y257" s="310"/>
      <c r="Z257" s="310"/>
      <c r="AA257" s="142"/>
      <c r="AB257" s="310"/>
    </row>
    <row r="258" spans="1:28" x14ac:dyDescent="0.25">
      <c r="A258" s="143"/>
      <c r="B258" s="313" t="s">
        <v>2023</v>
      </c>
      <c r="C258" s="312"/>
      <c r="D258" s="312"/>
      <c r="E258" s="319"/>
      <c r="F258" s="313"/>
      <c r="G258" s="31"/>
      <c r="H258" s="31"/>
      <c r="I258" s="31"/>
      <c r="J258" s="31"/>
      <c r="K258" s="31"/>
      <c r="L258" s="31"/>
      <c r="M258" s="31"/>
      <c r="N258" s="31"/>
      <c r="O258" s="31"/>
      <c r="P258" s="32"/>
      <c r="Q258" s="32"/>
      <c r="R258" s="32"/>
      <c r="S258" s="32"/>
      <c r="T258" s="32"/>
      <c r="U258" s="32"/>
      <c r="V258" s="32"/>
      <c r="W258" s="32"/>
      <c r="X258" s="32"/>
      <c r="Y258" s="310"/>
      <c r="Z258" s="310"/>
      <c r="AA258" s="142"/>
      <c r="AB258" s="310"/>
    </row>
    <row r="259" spans="1:28" x14ac:dyDescent="0.25">
      <c r="A259" s="143"/>
      <c r="B259" s="313" t="s">
        <v>2024</v>
      </c>
      <c r="C259" s="312"/>
      <c r="D259" s="312"/>
      <c r="E259" s="319"/>
      <c r="F259" s="313"/>
      <c r="G259" s="31"/>
      <c r="H259" s="31"/>
      <c r="I259" s="31"/>
      <c r="J259" s="31"/>
      <c r="K259" s="31"/>
      <c r="L259" s="31"/>
      <c r="M259" s="31"/>
      <c r="N259" s="31"/>
      <c r="O259" s="31"/>
      <c r="P259" s="32"/>
      <c r="Q259" s="32"/>
      <c r="R259" s="32"/>
      <c r="S259" s="32"/>
      <c r="T259" s="32"/>
      <c r="U259" s="32"/>
      <c r="V259" s="32"/>
      <c r="W259" s="32"/>
      <c r="X259" s="32"/>
      <c r="Y259" s="310"/>
      <c r="Z259" s="310"/>
      <c r="AA259" s="142"/>
      <c r="AB259" s="310"/>
    </row>
    <row r="260" spans="1:28" x14ac:dyDescent="0.25">
      <c r="A260" s="143"/>
      <c r="B260" s="313" t="s">
        <v>2025</v>
      </c>
      <c r="C260" s="312"/>
      <c r="D260" s="312"/>
      <c r="E260" s="319"/>
      <c r="F260" s="313"/>
      <c r="G260" s="31"/>
      <c r="H260" s="31"/>
      <c r="I260" s="31"/>
      <c r="J260" s="31"/>
      <c r="K260" s="31"/>
      <c r="L260" s="31"/>
      <c r="M260" s="31"/>
      <c r="N260" s="31"/>
      <c r="O260" s="31"/>
      <c r="P260" s="32"/>
      <c r="Q260" s="32"/>
      <c r="R260" s="32"/>
      <c r="S260" s="32"/>
      <c r="T260" s="32"/>
      <c r="U260" s="32"/>
      <c r="V260" s="32"/>
      <c r="W260" s="32"/>
      <c r="X260" s="32"/>
      <c r="Y260" s="310"/>
      <c r="Z260" s="310"/>
      <c r="AA260" s="142"/>
      <c r="AB260" s="310"/>
    </row>
    <row r="261" spans="1:28" x14ac:dyDescent="0.25">
      <c r="A261" s="143"/>
      <c r="B261" s="313" t="s">
        <v>2026</v>
      </c>
      <c r="C261" s="312"/>
      <c r="D261" s="312"/>
      <c r="E261" s="319"/>
      <c r="F261" s="313"/>
      <c r="G261" s="31"/>
      <c r="H261" s="31"/>
      <c r="I261" s="31"/>
      <c r="J261" s="31"/>
      <c r="K261" s="31"/>
      <c r="L261" s="31"/>
      <c r="M261" s="31"/>
      <c r="N261" s="31"/>
      <c r="O261" s="31"/>
      <c r="P261" s="32"/>
      <c r="Q261" s="32"/>
      <c r="R261" s="32"/>
      <c r="S261" s="32"/>
      <c r="T261" s="32"/>
      <c r="U261" s="32"/>
      <c r="V261" s="32"/>
      <c r="W261" s="32"/>
      <c r="X261" s="32"/>
      <c r="Y261" s="310"/>
      <c r="Z261" s="310"/>
      <c r="AA261" s="142"/>
      <c r="AB261" s="310"/>
    </row>
    <row r="262" spans="1:28" x14ac:dyDescent="0.25">
      <c r="A262" s="143"/>
      <c r="B262" s="313" t="s">
        <v>2027</v>
      </c>
      <c r="C262" s="312"/>
      <c r="D262" s="312"/>
      <c r="E262" s="319"/>
      <c r="F262" s="313"/>
      <c r="G262" s="31"/>
      <c r="H262" s="31"/>
      <c r="I262" s="31"/>
      <c r="J262" s="31"/>
      <c r="K262" s="31"/>
      <c r="L262" s="31"/>
      <c r="M262" s="31"/>
      <c r="N262" s="31"/>
      <c r="O262" s="31"/>
      <c r="P262" s="32"/>
      <c r="Q262" s="32"/>
      <c r="R262" s="32"/>
      <c r="S262" s="32"/>
      <c r="T262" s="32"/>
      <c r="U262" s="32"/>
      <c r="V262" s="32"/>
      <c r="W262" s="32"/>
      <c r="X262" s="32"/>
      <c r="Y262" s="310"/>
      <c r="Z262" s="310"/>
      <c r="AA262" s="142"/>
      <c r="AB262" s="310"/>
    </row>
    <row r="263" spans="1:28" x14ac:dyDescent="0.25">
      <c r="A263" s="143"/>
      <c r="B263" s="313" t="s">
        <v>2028</v>
      </c>
      <c r="C263" s="312"/>
      <c r="D263" s="312"/>
      <c r="E263" s="319"/>
      <c r="F263" s="313"/>
      <c r="G263" s="31"/>
      <c r="H263" s="31"/>
      <c r="I263" s="31"/>
      <c r="J263" s="31"/>
      <c r="K263" s="31"/>
      <c r="L263" s="31"/>
      <c r="M263" s="31"/>
      <c r="N263" s="31"/>
      <c r="O263" s="31"/>
      <c r="P263" s="32"/>
      <c r="Q263" s="32"/>
      <c r="R263" s="32"/>
      <c r="S263" s="32"/>
      <c r="T263" s="32"/>
      <c r="U263" s="32"/>
      <c r="V263" s="32"/>
      <c r="W263" s="32"/>
      <c r="X263" s="32"/>
      <c r="Y263" s="310"/>
      <c r="Z263" s="310"/>
      <c r="AA263" s="142"/>
      <c r="AB263" s="310"/>
    </row>
    <row r="264" spans="1:28" x14ac:dyDescent="0.25">
      <c r="A264" s="143"/>
      <c r="B264" s="313" t="s">
        <v>2029</v>
      </c>
      <c r="C264" s="312"/>
      <c r="D264" s="312"/>
      <c r="E264" s="319"/>
      <c r="F264" s="313"/>
      <c r="G264" s="31"/>
      <c r="H264" s="31"/>
      <c r="I264" s="31"/>
      <c r="J264" s="31"/>
      <c r="K264" s="31"/>
      <c r="L264" s="31"/>
      <c r="M264" s="31"/>
      <c r="N264" s="31"/>
      <c r="O264" s="31"/>
      <c r="P264" s="32"/>
      <c r="Q264" s="32"/>
      <c r="R264" s="32"/>
      <c r="S264" s="32"/>
      <c r="T264" s="32"/>
      <c r="U264" s="32"/>
      <c r="V264" s="32"/>
      <c r="W264" s="32"/>
      <c r="X264" s="32"/>
      <c r="Y264" s="310"/>
      <c r="Z264" s="310"/>
      <c r="AA264" s="142"/>
      <c r="AB264" s="310"/>
    </row>
    <row r="265" spans="1:28" x14ac:dyDescent="0.25">
      <c r="A265" s="143"/>
      <c r="B265" s="313" t="s">
        <v>2030</v>
      </c>
      <c r="C265" s="312"/>
      <c r="D265" s="312"/>
      <c r="E265" s="319"/>
      <c r="F265" s="313"/>
      <c r="G265" s="31"/>
      <c r="H265" s="31"/>
      <c r="I265" s="31"/>
      <c r="J265" s="31"/>
      <c r="K265" s="31"/>
      <c r="L265" s="31"/>
      <c r="M265" s="31"/>
      <c r="N265" s="31"/>
      <c r="O265" s="31"/>
      <c r="P265" s="32"/>
      <c r="Q265" s="32"/>
      <c r="R265" s="32"/>
      <c r="S265" s="32"/>
      <c r="T265" s="32"/>
      <c r="U265" s="32"/>
      <c r="V265" s="32"/>
      <c r="W265" s="32"/>
      <c r="X265" s="32"/>
      <c r="Y265" s="310"/>
      <c r="Z265" s="310"/>
      <c r="AA265" s="142"/>
      <c r="AB265" s="310"/>
    </row>
    <row r="266" spans="1:28" x14ac:dyDescent="0.25">
      <c r="A266" s="143"/>
      <c r="B266" s="313" t="s">
        <v>2031</v>
      </c>
      <c r="C266" s="312"/>
      <c r="D266" s="312"/>
      <c r="E266" s="319"/>
      <c r="F266" s="313"/>
      <c r="G266" s="31"/>
      <c r="H266" s="31"/>
      <c r="I266" s="31"/>
      <c r="J266" s="31"/>
      <c r="K266" s="31"/>
      <c r="L266" s="31"/>
      <c r="M266" s="31"/>
      <c r="N266" s="31"/>
      <c r="O266" s="31"/>
      <c r="P266" s="32"/>
      <c r="Q266" s="32"/>
      <c r="R266" s="32"/>
      <c r="S266" s="32"/>
      <c r="T266" s="32"/>
      <c r="U266" s="32"/>
      <c r="V266" s="32"/>
      <c r="W266" s="32"/>
      <c r="X266" s="32"/>
      <c r="Y266" s="310"/>
      <c r="Z266" s="310"/>
      <c r="AA266" s="142"/>
      <c r="AB266" s="310"/>
    </row>
    <row r="267" spans="1:28" x14ac:dyDescent="0.25">
      <c r="A267" s="143"/>
      <c r="B267" s="313" t="s">
        <v>2032</v>
      </c>
      <c r="C267" s="312"/>
      <c r="D267" s="312"/>
      <c r="E267" s="319"/>
      <c r="F267" s="313"/>
      <c r="G267" s="31"/>
      <c r="H267" s="31"/>
      <c r="I267" s="31"/>
      <c r="J267" s="31"/>
      <c r="K267" s="31"/>
      <c r="L267" s="31"/>
      <c r="M267" s="31"/>
      <c r="N267" s="31"/>
      <c r="O267" s="31"/>
      <c r="P267" s="32"/>
      <c r="Q267" s="32"/>
      <c r="R267" s="32"/>
      <c r="S267" s="32"/>
      <c r="T267" s="32"/>
      <c r="U267" s="32"/>
      <c r="V267" s="32"/>
      <c r="W267" s="32"/>
      <c r="X267" s="32"/>
      <c r="Y267" s="310"/>
      <c r="Z267" s="310"/>
      <c r="AA267" s="142"/>
      <c r="AB267" s="310"/>
    </row>
    <row r="268" spans="1:28" x14ac:dyDescent="0.25">
      <c r="A268" s="143"/>
      <c r="B268" s="313" t="s">
        <v>2033</v>
      </c>
      <c r="C268" s="312"/>
      <c r="D268" s="312"/>
      <c r="E268" s="319"/>
      <c r="F268" s="313"/>
      <c r="G268" s="31"/>
      <c r="H268" s="31"/>
      <c r="I268" s="31"/>
      <c r="J268" s="31"/>
      <c r="K268" s="31"/>
      <c r="L268" s="31"/>
      <c r="M268" s="31"/>
      <c r="N268" s="31"/>
      <c r="O268" s="31"/>
      <c r="P268" s="32"/>
      <c r="Q268" s="32"/>
      <c r="R268" s="32"/>
      <c r="S268" s="32"/>
      <c r="T268" s="32"/>
      <c r="U268" s="32"/>
      <c r="V268" s="32"/>
      <c r="W268" s="32"/>
      <c r="X268" s="32"/>
      <c r="Y268" s="310"/>
      <c r="Z268" s="310"/>
      <c r="AA268" s="142"/>
      <c r="AB268" s="310"/>
    </row>
    <row r="269" spans="1:28" x14ac:dyDescent="0.25">
      <c r="A269" s="143"/>
      <c r="B269" s="313" t="s">
        <v>2034</v>
      </c>
      <c r="C269" s="312"/>
      <c r="D269" s="312"/>
      <c r="E269" s="319"/>
      <c r="F269" s="313"/>
      <c r="G269" s="31"/>
      <c r="H269" s="31"/>
      <c r="I269" s="31"/>
      <c r="J269" s="31"/>
      <c r="K269" s="31"/>
      <c r="L269" s="31"/>
      <c r="M269" s="31"/>
      <c r="N269" s="31"/>
      <c r="O269" s="31"/>
      <c r="P269" s="32"/>
      <c r="Q269" s="32"/>
      <c r="R269" s="32"/>
      <c r="S269" s="32"/>
      <c r="T269" s="32"/>
      <c r="U269" s="32"/>
      <c r="V269" s="32"/>
      <c r="W269" s="32"/>
      <c r="X269" s="32"/>
      <c r="Y269" s="310"/>
      <c r="Z269" s="310"/>
      <c r="AA269" s="142"/>
      <c r="AB269" s="310"/>
    </row>
    <row r="270" spans="1:28" x14ac:dyDescent="0.25">
      <c r="A270" s="143"/>
      <c r="B270" s="313" t="s">
        <v>2035</v>
      </c>
      <c r="C270" s="312"/>
      <c r="D270" s="312"/>
      <c r="E270" s="319"/>
      <c r="F270" s="313"/>
      <c r="G270" s="31"/>
      <c r="H270" s="31"/>
      <c r="I270" s="31"/>
      <c r="J270" s="31"/>
      <c r="K270" s="31"/>
      <c r="L270" s="31"/>
      <c r="M270" s="31"/>
      <c r="N270" s="31"/>
      <c r="O270" s="31"/>
      <c r="P270" s="32"/>
      <c r="Q270" s="32"/>
      <c r="R270" s="32"/>
      <c r="S270" s="32"/>
      <c r="T270" s="32"/>
      <c r="U270" s="32"/>
      <c r="V270" s="32"/>
      <c r="W270" s="32"/>
      <c r="X270" s="32"/>
      <c r="Y270" s="310"/>
      <c r="Z270" s="310"/>
      <c r="AA270" s="142"/>
      <c r="AB270" s="310"/>
    </row>
    <row r="271" spans="1:28" x14ac:dyDescent="0.25">
      <c r="A271" s="143"/>
      <c r="B271" s="313" t="s">
        <v>2036</v>
      </c>
      <c r="C271" s="312"/>
      <c r="D271" s="312"/>
      <c r="E271" s="319"/>
      <c r="F271" s="313"/>
      <c r="G271" s="31"/>
      <c r="H271" s="31"/>
      <c r="I271" s="31"/>
      <c r="J271" s="31"/>
      <c r="K271" s="31"/>
      <c r="L271" s="31"/>
      <c r="M271" s="31"/>
      <c r="N271" s="31"/>
      <c r="O271" s="31"/>
      <c r="P271" s="32"/>
      <c r="Q271" s="32"/>
      <c r="R271" s="32"/>
      <c r="S271" s="32"/>
      <c r="T271" s="32"/>
      <c r="U271" s="32"/>
      <c r="V271" s="32"/>
      <c r="W271" s="32"/>
      <c r="X271" s="32"/>
      <c r="Y271" s="310"/>
      <c r="Z271" s="310"/>
      <c r="AA271" s="142"/>
      <c r="AB271" s="310"/>
    </row>
    <row r="272" spans="1:28" x14ac:dyDescent="0.25">
      <c r="A272" s="143"/>
      <c r="B272" s="313" t="s">
        <v>2037</v>
      </c>
      <c r="C272" s="312"/>
      <c r="D272" s="312"/>
      <c r="E272" s="319"/>
      <c r="F272" s="313"/>
      <c r="G272" s="31"/>
      <c r="H272" s="31"/>
      <c r="I272" s="31"/>
      <c r="J272" s="31"/>
      <c r="K272" s="31"/>
      <c r="L272" s="31"/>
      <c r="M272" s="31"/>
      <c r="N272" s="31"/>
      <c r="O272" s="31"/>
      <c r="P272" s="32"/>
      <c r="Q272" s="32"/>
      <c r="R272" s="32"/>
      <c r="S272" s="32"/>
      <c r="T272" s="32"/>
      <c r="U272" s="32"/>
      <c r="V272" s="32"/>
      <c r="W272" s="32"/>
      <c r="X272" s="32"/>
      <c r="Y272" s="310"/>
      <c r="Z272" s="310"/>
      <c r="AA272" s="142"/>
      <c r="AB272" s="310"/>
    </row>
    <row r="273" spans="1:28" x14ac:dyDescent="0.25">
      <c r="A273" s="143"/>
      <c r="B273" s="313" t="s">
        <v>2038</v>
      </c>
      <c r="C273" s="312"/>
      <c r="D273" s="312"/>
      <c r="E273" s="319"/>
      <c r="F273" s="313"/>
      <c r="G273" s="31"/>
      <c r="H273" s="31"/>
      <c r="I273" s="31"/>
      <c r="J273" s="31"/>
      <c r="K273" s="31"/>
      <c r="L273" s="31"/>
      <c r="M273" s="31"/>
      <c r="N273" s="31"/>
      <c r="O273" s="31"/>
      <c r="P273" s="32"/>
      <c r="Q273" s="32"/>
      <c r="R273" s="32"/>
      <c r="S273" s="32"/>
      <c r="T273" s="32"/>
      <c r="U273" s="32"/>
      <c r="V273" s="32"/>
      <c r="W273" s="32"/>
      <c r="X273" s="32"/>
      <c r="Y273" s="310"/>
      <c r="Z273" s="310"/>
      <c r="AA273" s="142"/>
      <c r="AB273" s="310"/>
    </row>
    <row r="274" spans="1:28" x14ac:dyDescent="0.25">
      <c r="A274" s="143"/>
      <c r="B274" s="313" t="s">
        <v>2039</v>
      </c>
      <c r="C274" s="312"/>
      <c r="D274" s="312"/>
      <c r="E274" s="319"/>
      <c r="F274" s="313"/>
      <c r="G274" s="31"/>
      <c r="H274" s="31"/>
      <c r="I274" s="31"/>
      <c r="J274" s="31"/>
      <c r="K274" s="31"/>
      <c r="L274" s="31"/>
      <c r="M274" s="31"/>
      <c r="N274" s="31"/>
      <c r="O274" s="31"/>
      <c r="P274" s="32"/>
      <c r="Q274" s="32"/>
      <c r="R274" s="32"/>
      <c r="S274" s="32"/>
      <c r="T274" s="32"/>
      <c r="U274" s="32"/>
      <c r="V274" s="32"/>
      <c r="W274" s="32"/>
      <c r="X274" s="32"/>
      <c r="Y274" s="310"/>
      <c r="Z274" s="310"/>
      <c r="AA274" s="142"/>
      <c r="AB274" s="310"/>
    </row>
    <row r="275" spans="1:28" x14ac:dyDescent="0.25">
      <c r="A275" s="143"/>
      <c r="B275" s="313" t="s">
        <v>2040</v>
      </c>
      <c r="C275" s="312"/>
      <c r="D275" s="312"/>
      <c r="E275" s="319"/>
      <c r="F275" s="313"/>
      <c r="G275" s="31"/>
      <c r="H275" s="31"/>
      <c r="I275" s="31"/>
      <c r="J275" s="31"/>
      <c r="K275" s="31"/>
      <c r="L275" s="31"/>
      <c r="M275" s="31"/>
      <c r="N275" s="31"/>
      <c r="O275" s="31"/>
      <c r="P275" s="32"/>
      <c r="Q275" s="32"/>
      <c r="R275" s="32"/>
      <c r="S275" s="32"/>
      <c r="T275" s="32"/>
      <c r="U275" s="32"/>
      <c r="V275" s="32"/>
      <c r="W275" s="32"/>
      <c r="X275" s="32"/>
      <c r="Y275" s="310"/>
      <c r="Z275" s="310"/>
      <c r="AA275" s="142"/>
      <c r="AB275" s="310"/>
    </row>
    <row r="276" spans="1:28" x14ac:dyDescent="0.25">
      <c r="A276" s="143"/>
      <c r="B276" s="313" t="s">
        <v>2041</v>
      </c>
      <c r="C276" s="312"/>
      <c r="D276" s="312"/>
      <c r="E276" s="319"/>
      <c r="F276" s="313"/>
      <c r="G276" s="31"/>
      <c r="H276" s="31"/>
      <c r="I276" s="31"/>
      <c r="J276" s="31"/>
      <c r="K276" s="31"/>
      <c r="L276" s="31"/>
      <c r="M276" s="31"/>
      <c r="N276" s="31"/>
      <c r="O276" s="31"/>
      <c r="P276" s="32"/>
      <c r="Q276" s="32"/>
      <c r="R276" s="32"/>
      <c r="S276" s="32"/>
      <c r="T276" s="32"/>
      <c r="U276" s="32"/>
      <c r="V276" s="32"/>
      <c r="W276" s="32"/>
      <c r="X276" s="32"/>
      <c r="Y276" s="310"/>
      <c r="Z276" s="310"/>
      <c r="AA276" s="142"/>
      <c r="AB276" s="310"/>
    </row>
    <row r="277" spans="1:28" x14ac:dyDescent="0.25">
      <c r="A277" s="143"/>
      <c r="B277" s="313" t="s">
        <v>2042</v>
      </c>
      <c r="C277" s="312"/>
      <c r="D277" s="312"/>
      <c r="E277" s="319"/>
      <c r="F277" s="313"/>
      <c r="G277" s="31"/>
      <c r="H277" s="31"/>
      <c r="I277" s="31"/>
      <c r="J277" s="31"/>
      <c r="K277" s="31"/>
      <c r="L277" s="31"/>
      <c r="M277" s="31"/>
      <c r="N277" s="31"/>
      <c r="O277" s="31"/>
      <c r="P277" s="32"/>
      <c r="Q277" s="32"/>
      <c r="R277" s="32"/>
      <c r="S277" s="32"/>
      <c r="T277" s="32"/>
      <c r="U277" s="32"/>
      <c r="V277" s="32"/>
      <c r="W277" s="32"/>
      <c r="X277" s="32"/>
      <c r="Y277" s="310"/>
      <c r="Z277" s="310"/>
      <c r="AA277" s="142"/>
      <c r="AB277" s="310"/>
    </row>
    <row r="278" spans="1:28" x14ac:dyDescent="0.25">
      <c r="A278" s="143"/>
      <c r="B278" s="313" t="s">
        <v>2043</v>
      </c>
      <c r="C278" s="312"/>
      <c r="D278" s="312"/>
      <c r="E278" s="319"/>
      <c r="F278" s="313"/>
      <c r="G278" s="31"/>
      <c r="H278" s="31"/>
      <c r="I278" s="31"/>
      <c r="J278" s="31"/>
      <c r="K278" s="31"/>
      <c r="L278" s="31"/>
      <c r="M278" s="31"/>
      <c r="N278" s="31"/>
      <c r="O278" s="31"/>
      <c r="P278" s="32"/>
      <c r="Q278" s="32"/>
      <c r="R278" s="32"/>
      <c r="S278" s="32"/>
      <c r="T278" s="32"/>
      <c r="U278" s="32"/>
      <c r="V278" s="32"/>
      <c r="W278" s="32"/>
      <c r="X278" s="32"/>
      <c r="Y278" s="310"/>
      <c r="Z278" s="310"/>
      <c r="AA278" s="142"/>
      <c r="AB278" s="310"/>
    </row>
    <row r="279" spans="1:28" x14ac:dyDescent="0.25">
      <c r="A279" s="143"/>
      <c r="B279" s="313" t="s">
        <v>2044</v>
      </c>
      <c r="C279" s="312"/>
      <c r="D279" s="312"/>
      <c r="E279" s="319"/>
      <c r="F279" s="313"/>
      <c r="G279" s="31"/>
      <c r="H279" s="31"/>
      <c r="I279" s="31"/>
      <c r="J279" s="31"/>
      <c r="K279" s="31"/>
      <c r="L279" s="31"/>
      <c r="M279" s="31"/>
      <c r="N279" s="31"/>
      <c r="O279" s="31"/>
      <c r="P279" s="32"/>
      <c r="Q279" s="32"/>
      <c r="R279" s="32"/>
      <c r="S279" s="32"/>
      <c r="T279" s="32"/>
      <c r="U279" s="32"/>
      <c r="V279" s="32"/>
      <c r="W279" s="32"/>
      <c r="X279" s="32"/>
      <c r="Y279" s="310"/>
      <c r="Z279" s="310"/>
      <c r="AA279" s="142"/>
      <c r="AB279" s="310"/>
    </row>
    <row r="280" spans="1:28" s="444" customFormat="1" x14ac:dyDescent="0.25">
      <c r="A280" s="442">
        <v>47</v>
      </c>
      <c r="B280" s="433" t="s">
        <v>2045</v>
      </c>
      <c r="C280" s="206" t="str">
        <f>IF(AA280&gt;=450000,"LPN",IF(AND(AA280&gt;180000,AA280&lt;450000),"LP",IF(AND(AA280&gt;=53000,AA280&lt;=180000),"3C","2C ")))</f>
        <v xml:space="preserve">2C </v>
      </c>
      <c r="D280" s="206" t="s">
        <v>1790</v>
      </c>
      <c r="E280" s="206" t="s">
        <v>748</v>
      </c>
      <c r="F280" s="433"/>
      <c r="G280" s="209" t="s">
        <v>49</v>
      </c>
      <c r="H280" s="209" t="s">
        <v>49</v>
      </c>
      <c r="I280" s="209" t="s">
        <v>49</v>
      </c>
      <c r="J280" s="209" t="s">
        <v>49</v>
      </c>
      <c r="K280" s="209">
        <f>SUM(L280-8)</f>
        <v>41472</v>
      </c>
      <c r="L280" s="209">
        <f>SUM(M280*1)</f>
        <v>41480</v>
      </c>
      <c r="M280" s="209">
        <f>SUM(N280*1)</f>
        <v>41480</v>
      </c>
      <c r="N280" s="209">
        <f>SUM(O280-1)</f>
        <v>41480</v>
      </c>
      <c r="O280" s="209">
        <f>SUM(U280-3)</f>
        <v>41481</v>
      </c>
      <c r="P280" s="209">
        <f>SUM(U280*1)</f>
        <v>41484</v>
      </c>
      <c r="Q280" s="209" t="s">
        <v>49</v>
      </c>
      <c r="R280" s="209" t="s">
        <v>49</v>
      </c>
      <c r="S280" s="209" t="s">
        <v>49</v>
      </c>
      <c r="T280" s="209" t="s">
        <v>49</v>
      </c>
      <c r="U280" s="209">
        <f>SUM(V280-4)</f>
        <v>41484</v>
      </c>
      <c r="V280" s="209">
        <f>SUM(W280-4)</f>
        <v>41488</v>
      </c>
      <c r="W280" s="209">
        <f>SUM(X280-3)</f>
        <v>41492</v>
      </c>
      <c r="X280" s="209">
        <v>41495</v>
      </c>
      <c r="Y280" s="210"/>
      <c r="Z280" s="210"/>
      <c r="AA280" s="443">
        <v>25000</v>
      </c>
      <c r="AB280" s="210"/>
    </row>
    <row r="281" spans="1:28" x14ac:dyDescent="0.25">
      <c r="A281" s="143"/>
      <c r="B281" s="313" t="s">
        <v>2046</v>
      </c>
      <c r="C281" s="312"/>
      <c r="D281" s="312"/>
      <c r="E281" s="319"/>
      <c r="F281" s="313"/>
      <c r="G281" s="31"/>
      <c r="H281" s="31"/>
      <c r="I281" s="31"/>
      <c r="J281" s="31"/>
      <c r="K281" s="31"/>
      <c r="L281" s="31"/>
      <c r="M281" s="31"/>
      <c r="N281" s="31"/>
      <c r="O281" s="31"/>
      <c r="P281" s="32"/>
      <c r="Q281" s="32"/>
      <c r="R281" s="32"/>
      <c r="S281" s="32"/>
      <c r="T281" s="32"/>
      <c r="U281" s="32"/>
      <c r="V281" s="32"/>
      <c r="W281" s="32"/>
      <c r="X281" s="32"/>
      <c r="Y281" s="310"/>
      <c r="Z281" s="310"/>
      <c r="AA281" s="142"/>
      <c r="AB281" s="310"/>
    </row>
    <row r="282" spans="1:28" s="444" customFormat="1" x14ac:dyDescent="0.25">
      <c r="A282" s="442">
        <v>48</v>
      </c>
      <c r="B282" s="433" t="s">
        <v>2047</v>
      </c>
      <c r="C282" s="206" t="str">
        <f>IF(AA282&gt;=450000,"LPN",IF(AND(AA282&gt;180000,AA282&lt;450000),"LP",IF(AND(AA282&gt;=53000,AA282&lt;=180000),"3C","2C ")))</f>
        <v xml:space="preserve">2C </v>
      </c>
      <c r="D282" s="206" t="s">
        <v>1790</v>
      </c>
      <c r="E282" s="206" t="s">
        <v>749</v>
      </c>
      <c r="F282" s="433"/>
      <c r="G282" s="209" t="s">
        <v>49</v>
      </c>
      <c r="H282" s="209" t="s">
        <v>49</v>
      </c>
      <c r="I282" s="209" t="s">
        <v>49</v>
      </c>
      <c r="J282" s="209" t="s">
        <v>49</v>
      </c>
      <c r="K282" s="209">
        <f>SUM(L282-8)</f>
        <v>41472</v>
      </c>
      <c r="L282" s="209">
        <f>SUM(M282*1)</f>
        <v>41480</v>
      </c>
      <c r="M282" s="209">
        <f>SUM(N282*1)</f>
        <v>41480</v>
      </c>
      <c r="N282" s="209">
        <f>SUM(O282-1)</f>
        <v>41480</v>
      </c>
      <c r="O282" s="209">
        <f>SUM(U282-3)</f>
        <v>41481</v>
      </c>
      <c r="P282" s="209">
        <f>SUM(U282*1)</f>
        <v>41484</v>
      </c>
      <c r="Q282" s="209" t="s">
        <v>49</v>
      </c>
      <c r="R282" s="209" t="s">
        <v>49</v>
      </c>
      <c r="S282" s="209" t="s">
        <v>49</v>
      </c>
      <c r="T282" s="209" t="s">
        <v>49</v>
      </c>
      <c r="U282" s="209">
        <f>SUM(V282-4)</f>
        <v>41484</v>
      </c>
      <c r="V282" s="209">
        <f>SUM(W282-4)</f>
        <v>41488</v>
      </c>
      <c r="W282" s="209">
        <f>SUM(X282-3)</f>
        <v>41492</v>
      </c>
      <c r="X282" s="209">
        <v>41495</v>
      </c>
      <c r="Y282" s="210"/>
      <c r="Z282" s="210"/>
      <c r="AA282" s="443">
        <v>23100</v>
      </c>
      <c r="AB282" s="210"/>
    </row>
    <row r="283" spans="1:28" x14ac:dyDescent="0.25">
      <c r="A283" s="143"/>
      <c r="B283" s="313" t="s">
        <v>2048</v>
      </c>
      <c r="C283" s="312"/>
      <c r="D283" s="312"/>
      <c r="E283" s="319"/>
      <c r="F283" s="313"/>
      <c r="G283" s="31"/>
      <c r="H283" s="31"/>
      <c r="I283" s="31"/>
      <c r="J283" s="31"/>
      <c r="K283" s="31"/>
      <c r="L283" s="31"/>
      <c r="M283" s="31"/>
      <c r="N283" s="31"/>
      <c r="O283" s="31"/>
      <c r="P283" s="32"/>
      <c r="Q283" s="32"/>
      <c r="R283" s="32"/>
      <c r="S283" s="32"/>
      <c r="T283" s="32"/>
      <c r="U283" s="32"/>
      <c r="V283" s="32"/>
      <c r="W283" s="32"/>
      <c r="X283" s="32"/>
      <c r="Y283" s="310"/>
      <c r="Z283" s="310"/>
      <c r="AA283" s="142"/>
      <c r="AB283" s="310"/>
    </row>
    <row r="284" spans="1:28" x14ac:dyDescent="0.25">
      <c r="A284" s="143"/>
      <c r="B284" s="313" t="s">
        <v>2049</v>
      </c>
      <c r="C284" s="312"/>
      <c r="D284" s="312"/>
      <c r="E284" s="319"/>
      <c r="F284" s="313"/>
      <c r="G284" s="31"/>
      <c r="H284" s="31"/>
      <c r="I284" s="31"/>
      <c r="J284" s="31"/>
      <c r="K284" s="31"/>
      <c r="L284" s="31"/>
      <c r="M284" s="31"/>
      <c r="N284" s="31"/>
      <c r="O284" s="31"/>
      <c r="P284" s="32"/>
      <c r="Q284" s="32"/>
      <c r="R284" s="32"/>
      <c r="S284" s="32"/>
      <c r="T284" s="32"/>
      <c r="U284" s="32"/>
      <c r="V284" s="32"/>
      <c r="W284" s="32"/>
      <c r="X284" s="32"/>
      <c r="Y284" s="310"/>
      <c r="Z284" s="310"/>
      <c r="AA284" s="142"/>
      <c r="AB284" s="310"/>
    </row>
    <row r="285" spans="1:28" s="444" customFormat="1" ht="25.5" x14ac:dyDescent="0.25">
      <c r="A285" s="442">
        <v>49</v>
      </c>
      <c r="B285" s="433" t="s">
        <v>2050</v>
      </c>
      <c r="C285" s="206" t="str">
        <f>IF(AA285&gt;=450000,"LPN",IF(AND(AA285&gt;180000,AA285&lt;450000),"LP",IF(AND(AA285&gt;=53000,AA285&lt;=180000),"3C","2C ")))</f>
        <v xml:space="preserve">2C </v>
      </c>
      <c r="D285" s="206" t="s">
        <v>1790</v>
      </c>
      <c r="E285" s="206" t="s">
        <v>750</v>
      </c>
      <c r="F285" s="433"/>
      <c r="G285" s="209" t="s">
        <v>49</v>
      </c>
      <c r="H285" s="209" t="s">
        <v>49</v>
      </c>
      <c r="I285" s="209" t="s">
        <v>49</v>
      </c>
      <c r="J285" s="209" t="s">
        <v>49</v>
      </c>
      <c r="K285" s="209">
        <f>SUM(L285-8)</f>
        <v>41479</v>
      </c>
      <c r="L285" s="209">
        <f>SUM(M285*1)</f>
        <v>41487</v>
      </c>
      <c r="M285" s="209">
        <f>SUM(N285*1)</f>
        <v>41487</v>
      </c>
      <c r="N285" s="209">
        <f>SUM(O285-1)</f>
        <v>41487</v>
      </c>
      <c r="O285" s="209">
        <f>SUM(U285-3)</f>
        <v>41488</v>
      </c>
      <c r="P285" s="209">
        <f>SUM(U285*1)</f>
        <v>41491</v>
      </c>
      <c r="Q285" s="209" t="s">
        <v>49</v>
      </c>
      <c r="R285" s="209" t="s">
        <v>49</v>
      </c>
      <c r="S285" s="209" t="s">
        <v>49</v>
      </c>
      <c r="T285" s="209" t="s">
        <v>49</v>
      </c>
      <c r="U285" s="209">
        <f>SUM(V285-4)</f>
        <v>41491</v>
      </c>
      <c r="V285" s="209">
        <f>SUM(W285-4)</f>
        <v>41495</v>
      </c>
      <c r="W285" s="209">
        <f>SUM(X285-3)</f>
        <v>41499</v>
      </c>
      <c r="X285" s="209">
        <v>41502</v>
      </c>
      <c r="Y285" s="210"/>
      <c r="Z285" s="210"/>
      <c r="AA285" s="443">
        <v>8000</v>
      </c>
      <c r="AB285" s="210"/>
    </row>
    <row r="286" spans="1:28" ht="15.75" customHeight="1" x14ac:dyDescent="0.25">
      <c r="A286" s="143"/>
      <c r="B286" s="313" t="s">
        <v>2051</v>
      </c>
      <c r="C286" s="312"/>
      <c r="D286" s="312"/>
      <c r="E286" s="319"/>
      <c r="F286" s="313"/>
      <c r="G286" s="31"/>
      <c r="H286" s="31"/>
      <c r="I286" s="31"/>
      <c r="J286" s="31"/>
      <c r="K286" s="31"/>
      <c r="L286" s="31"/>
      <c r="M286" s="31"/>
      <c r="N286" s="31"/>
      <c r="O286" s="31"/>
      <c r="P286" s="32"/>
      <c r="Q286" s="32"/>
      <c r="R286" s="32"/>
      <c r="S286" s="32"/>
      <c r="T286" s="32"/>
      <c r="U286" s="32"/>
      <c r="V286" s="32"/>
      <c r="W286" s="32"/>
      <c r="X286" s="32"/>
      <c r="Y286" s="310"/>
      <c r="Z286" s="310"/>
      <c r="AA286" s="142"/>
      <c r="AB286" s="310"/>
    </row>
    <row r="287" spans="1:28" s="444" customFormat="1" x14ac:dyDescent="0.25">
      <c r="A287" s="442">
        <v>50</v>
      </c>
      <c r="B287" s="433" t="s">
        <v>2052</v>
      </c>
      <c r="C287" s="206" t="str">
        <f>IF(AA287&gt;=450000,"LPN",IF(AND(AA287&gt;180000,AA287&lt;450000),"LP",IF(AND(AA287&gt;=53000,AA287&lt;=180000),"3C","2C ")))</f>
        <v xml:space="preserve">2C </v>
      </c>
      <c r="D287" s="206" t="s">
        <v>1790</v>
      </c>
      <c r="E287" s="206" t="s">
        <v>751</v>
      </c>
      <c r="F287" s="433"/>
      <c r="G287" s="209" t="s">
        <v>49</v>
      </c>
      <c r="H287" s="209" t="s">
        <v>49</v>
      </c>
      <c r="I287" s="209" t="s">
        <v>49</v>
      </c>
      <c r="J287" s="209" t="s">
        <v>49</v>
      </c>
      <c r="K287" s="209">
        <f>SUM(L287-8)</f>
        <v>41479</v>
      </c>
      <c r="L287" s="209">
        <f>SUM(M287*1)</f>
        <v>41487</v>
      </c>
      <c r="M287" s="209">
        <f>SUM(N287*1)</f>
        <v>41487</v>
      </c>
      <c r="N287" s="209">
        <f>SUM(O287-1)</f>
        <v>41487</v>
      </c>
      <c r="O287" s="209">
        <f>SUM(U287-3)</f>
        <v>41488</v>
      </c>
      <c r="P287" s="209">
        <f>SUM(U287*1)</f>
        <v>41491</v>
      </c>
      <c r="Q287" s="209" t="s">
        <v>49</v>
      </c>
      <c r="R287" s="209" t="s">
        <v>49</v>
      </c>
      <c r="S287" s="209" t="s">
        <v>49</v>
      </c>
      <c r="T287" s="209" t="s">
        <v>49</v>
      </c>
      <c r="U287" s="209">
        <f>SUM(V287-4)</f>
        <v>41491</v>
      </c>
      <c r="V287" s="209">
        <f>SUM(W287-4)</f>
        <v>41495</v>
      </c>
      <c r="W287" s="209">
        <f>SUM(X287-3)</f>
        <v>41499</v>
      </c>
      <c r="X287" s="209">
        <v>41502</v>
      </c>
      <c r="Y287" s="210"/>
      <c r="Z287" s="210"/>
      <c r="AA287" s="443">
        <v>15000</v>
      </c>
      <c r="AB287" s="210"/>
    </row>
    <row r="288" spans="1:28" x14ac:dyDescent="0.25">
      <c r="A288" s="143"/>
      <c r="B288" s="313" t="s">
        <v>2053</v>
      </c>
      <c r="C288" s="312"/>
      <c r="D288" s="312"/>
      <c r="E288" s="319"/>
      <c r="F288" s="313"/>
      <c r="G288" s="31"/>
      <c r="H288" s="31"/>
      <c r="I288" s="31"/>
      <c r="J288" s="31"/>
      <c r="K288" s="31"/>
      <c r="L288" s="31"/>
      <c r="M288" s="31"/>
      <c r="N288" s="31"/>
      <c r="O288" s="31"/>
      <c r="P288" s="32"/>
      <c r="Q288" s="32"/>
      <c r="R288" s="32"/>
      <c r="S288" s="32"/>
      <c r="T288" s="32"/>
      <c r="U288" s="32"/>
      <c r="V288" s="32"/>
      <c r="W288" s="32"/>
      <c r="X288" s="32"/>
      <c r="Y288" s="310"/>
      <c r="Z288" s="310"/>
      <c r="AA288" s="142"/>
      <c r="AB288" s="310"/>
    </row>
    <row r="289" spans="1:28" s="444" customFormat="1" x14ac:dyDescent="0.25">
      <c r="A289" s="442">
        <v>51</v>
      </c>
      <c r="B289" s="433" t="s">
        <v>2054</v>
      </c>
      <c r="C289" s="206" t="str">
        <f>IF(AA289&gt;=450000,"LPN",IF(AND(AA289&gt;180000,AA289&lt;450000),"LP",IF(AND(AA289&gt;=53000,AA289&lt;=180000),"3C","2C ")))</f>
        <v xml:space="preserve">2C </v>
      </c>
      <c r="D289" s="206" t="s">
        <v>1790</v>
      </c>
      <c r="E289" s="206" t="s">
        <v>752</v>
      </c>
      <c r="F289" s="433"/>
      <c r="G289" s="209" t="s">
        <v>49</v>
      </c>
      <c r="H289" s="209" t="s">
        <v>49</v>
      </c>
      <c r="I289" s="209" t="s">
        <v>49</v>
      </c>
      <c r="J289" s="209" t="s">
        <v>49</v>
      </c>
      <c r="K289" s="209">
        <f>SUM(L289-8)</f>
        <v>41479</v>
      </c>
      <c r="L289" s="209">
        <f>SUM(M289*1)</f>
        <v>41487</v>
      </c>
      <c r="M289" s="209">
        <f>SUM(N289*1)</f>
        <v>41487</v>
      </c>
      <c r="N289" s="209">
        <f>SUM(O289-1)</f>
        <v>41487</v>
      </c>
      <c r="O289" s="209">
        <f>SUM(U289-3)</f>
        <v>41488</v>
      </c>
      <c r="P289" s="209">
        <f>SUM(U289*1)</f>
        <v>41491</v>
      </c>
      <c r="Q289" s="209" t="s">
        <v>49</v>
      </c>
      <c r="R289" s="209" t="s">
        <v>49</v>
      </c>
      <c r="S289" s="209" t="s">
        <v>49</v>
      </c>
      <c r="T289" s="209" t="s">
        <v>49</v>
      </c>
      <c r="U289" s="209">
        <f>SUM(V289-4)</f>
        <v>41491</v>
      </c>
      <c r="V289" s="209">
        <f>SUM(W289-4)</f>
        <v>41495</v>
      </c>
      <c r="W289" s="209">
        <f>SUM(X289-3)</f>
        <v>41499</v>
      </c>
      <c r="X289" s="209">
        <v>41502</v>
      </c>
      <c r="Y289" s="210"/>
      <c r="Z289" s="210"/>
      <c r="AA289" s="443">
        <v>10000</v>
      </c>
      <c r="AB289" s="210"/>
    </row>
    <row r="290" spans="1:28" x14ac:dyDescent="0.25">
      <c r="A290" s="143"/>
      <c r="B290" s="313" t="s">
        <v>2055</v>
      </c>
      <c r="C290" s="312"/>
      <c r="D290" s="312"/>
      <c r="E290" s="319"/>
      <c r="F290" s="313"/>
      <c r="G290" s="31"/>
      <c r="H290" s="31"/>
      <c r="I290" s="31"/>
      <c r="J290" s="31"/>
      <c r="K290" s="31"/>
      <c r="L290" s="31"/>
      <c r="M290" s="31"/>
      <c r="N290" s="31"/>
      <c r="O290" s="31"/>
      <c r="P290" s="32"/>
      <c r="Q290" s="32"/>
      <c r="R290" s="32"/>
      <c r="S290" s="32"/>
      <c r="T290" s="32"/>
      <c r="U290" s="32"/>
      <c r="V290" s="32"/>
      <c r="W290" s="32"/>
      <c r="X290" s="32"/>
      <c r="Y290" s="310"/>
      <c r="Z290" s="310"/>
      <c r="AA290" s="142"/>
      <c r="AB290" s="310"/>
    </row>
    <row r="291" spans="1:28" s="444" customFormat="1" ht="25.5" x14ac:dyDescent="0.25">
      <c r="A291" s="442">
        <v>52</v>
      </c>
      <c r="B291" s="433" t="s">
        <v>2056</v>
      </c>
      <c r="C291" s="206" t="str">
        <f>IF(AA291&gt;=450000,"LPN",IF(AND(AA291&gt;180000,AA291&lt;450000),"LP",IF(AND(AA291&gt;=53000,AA291&lt;=180000),"3C","2C ")))</f>
        <v xml:space="preserve">2C </v>
      </c>
      <c r="D291" s="206" t="s">
        <v>1790</v>
      </c>
      <c r="E291" s="206" t="s">
        <v>753</v>
      </c>
      <c r="F291" s="433"/>
      <c r="G291" s="209" t="s">
        <v>49</v>
      </c>
      <c r="H291" s="209" t="s">
        <v>49</v>
      </c>
      <c r="I291" s="209" t="s">
        <v>49</v>
      </c>
      <c r="J291" s="209" t="s">
        <v>49</v>
      </c>
      <c r="K291" s="209">
        <f>SUM(L291-8)</f>
        <v>41479</v>
      </c>
      <c r="L291" s="209">
        <f>SUM(M291*1)</f>
        <v>41487</v>
      </c>
      <c r="M291" s="209">
        <f>SUM(N291*1)</f>
        <v>41487</v>
      </c>
      <c r="N291" s="209">
        <f>SUM(O291-1)</f>
        <v>41487</v>
      </c>
      <c r="O291" s="209">
        <f>SUM(U291-3)</f>
        <v>41488</v>
      </c>
      <c r="P291" s="209">
        <f>SUM(U291*1)</f>
        <v>41491</v>
      </c>
      <c r="Q291" s="209" t="s">
        <v>49</v>
      </c>
      <c r="R291" s="209" t="s">
        <v>49</v>
      </c>
      <c r="S291" s="209" t="s">
        <v>49</v>
      </c>
      <c r="T291" s="209" t="s">
        <v>49</v>
      </c>
      <c r="U291" s="209">
        <f>SUM(V291-4)</f>
        <v>41491</v>
      </c>
      <c r="V291" s="209">
        <f>SUM(W291-4)</f>
        <v>41495</v>
      </c>
      <c r="W291" s="209">
        <f>SUM(X291-3)</f>
        <v>41499</v>
      </c>
      <c r="X291" s="209">
        <v>41502</v>
      </c>
      <c r="Y291" s="210"/>
      <c r="Z291" s="210"/>
      <c r="AA291" s="443">
        <v>50000</v>
      </c>
      <c r="AB291" s="210"/>
    </row>
    <row r="292" spans="1:28" x14ac:dyDescent="0.25">
      <c r="A292" s="143"/>
      <c r="B292" s="313" t="s">
        <v>2057</v>
      </c>
      <c r="C292" s="312"/>
      <c r="D292" s="312"/>
      <c r="E292" s="319"/>
      <c r="F292" s="313"/>
      <c r="G292" s="31"/>
      <c r="H292" s="31"/>
      <c r="I292" s="31"/>
      <c r="J292" s="31"/>
      <c r="K292" s="31"/>
      <c r="L292" s="31"/>
      <c r="M292" s="31"/>
      <c r="N292" s="31"/>
      <c r="O292" s="31"/>
      <c r="P292" s="32"/>
      <c r="Q292" s="32"/>
      <c r="R292" s="32"/>
      <c r="S292" s="32"/>
      <c r="T292" s="32"/>
      <c r="U292" s="32"/>
      <c r="V292" s="32"/>
      <c r="W292" s="32"/>
      <c r="X292" s="32"/>
      <c r="Y292" s="310"/>
      <c r="Z292" s="310"/>
      <c r="AA292" s="142"/>
      <c r="AB292" s="310"/>
    </row>
    <row r="293" spans="1:28" x14ac:dyDescent="0.25">
      <c r="A293" s="143"/>
      <c r="B293" s="313" t="s">
        <v>2058</v>
      </c>
      <c r="C293" s="312"/>
      <c r="D293" s="312"/>
      <c r="E293" s="319"/>
      <c r="F293" s="313"/>
      <c r="G293" s="31"/>
      <c r="H293" s="31"/>
      <c r="I293" s="31"/>
      <c r="J293" s="31"/>
      <c r="K293" s="31"/>
      <c r="L293" s="31"/>
      <c r="M293" s="31"/>
      <c r="N293" s="31"/>
      <c r="O293" s="31"/>
      <c r="P293" s="32"/>
      <c r="Q293" s="32"/>
      <c r="R293" s="32"/>
      <c r="S293" s="32"/>
      <c r="T293" s="32"/>
      <c r="U293" s="32"/>
      <c r="V293" s="32"/>
      <c r="W293" s="32"/>
      <c r="X293" s="32"/>
      <c r="Y293" s="310"/>
      <c r="Z293" s="310"/>
      <c r="AA293" s="142"/>
      <c r="AB293" s="310"/>
    </row>
    <row r="294" spans="1:28" x14ac:dyDescent="0.25">
      <c r="A294" s="143"/>
      <c r="B294" s="313" t="s">
        <v>2059</v>
      </c>
      <c r="C294" s="312"/>
      <c r="D294" s="312"/>
      <c r="E294" s="319"/>
      <c r="F294" s="313"/>
      <c r="G294" s="31"/>
      <c r="H294" s="31"/>
      <c r="I294" s="31"/>
      <c r="J294" s="31"/>
      <c r="K294" s="31"/>
      <c r="L294" s="31"/>
      <c r="M294" s="31"/>
      <c r="N294" s="31"/>
      <c r="O294" s="31"/>
      <c r="P294" s="32"/>
      <c r="Q294" s="32"/>
      <c r="R294" s="32"/>
      <c r="S294" s="32"/>
      <c r="T294" s="32"/>
      <c r="U294" s="32"/>
      <c r="V294" s="32"/>
      <c r="W294" s="32"/>
      <c r="X294" s="32"/>
      <c r="Y294" s="310"/>
      <c r="Z294" s="310"/>
      <c r="AA294" s="142"/>
      <c r="AB294" s="310"/>
    </row>
    <row r="295" spans="1:28" x14ac:dyDescent="0.25">
      <c r="A295" s="143"/>
      <c r="B295" s="313" t="s">
        <v>2060</v>
      </c>
      <c r="C295" s="312"/>
      <c r="D295" s="312"/>
      <c r="E295" s="319"/>
      <c r="F295" s="313"/>
      <c r="G295" s="31"/>
      <c r="H295" s="31"/>
      <c r="I295" s="31"/>
      <c r="J295" s="31"/>
      <c r="K295" s="31"/>
      <c r="L295" s="31"/>
      <c r="M295" s="31"/>
      <c r="N295" s="31"/>
      <c r="O295" s="31"/>
      <c r="P295" s="32"/>
      <c r="Q295" s="32"/>
      <c r="R295" s="32"/>
      <c r="S295" s="32"/>
      <c r="T295" s="32"/>
      <c r="U295" s="32"/>
      <c r="V295" s="32"/>
      <c r="W295" s="32"/>
      <c r="X295" s="32"/>
      <c r="Y295" s="310"/>
      <c r="Z295" s="310"/>
      <c r="AA295" s="142"/>
      <c r="AB295" s="310"/>
    </row>
    <row r="296" spans="1:28" x14ac:dyDescent="0.25">
      <c r="A296" s="143"/>
      <c r="B296" s="313" t="s">
        <v>2061</v>
      </c>
      <c r="C296" s="312"/>
      <c r="D296" s="312"/>
      <c r="E296" s="319"/>
      <c r="F296" s="313"/>
      <c r="G296" s="31"/>
      <c r="H296" s="31"/>
      <c r="I296" s="31"/>
      <c r="J296" s="31"/>
      <c r="K296" s="31"/>
      <c r="L296" s="31"/>
      <c r="M296" s="31"/>
      <c r="N296" s="31"/>
      <c r="O296" s="31"/>
      <c r="P296" s="32"/>
      <c r="Q296" s="32"/>
      <c r="R296" s="32"/>
      <c r="S296" s="32"/>
      <c r="T296" s="32"/>
      <c r="U296" s="32"/>
      <c r="V296" s="32"/>
      <c r="W296" s="32"/>
      <c r="X296" s="32"/>
      <c r="Y296" s="310"/>
      <c r="Z296" s="310"/>
      <c r="AA296" s="142"/>
      <c r="AB296" s="310"/>
    </row>
    <row r="297" spans="1:28" x14ac:dyDescent="0.25">
      <c r="A297" s="143"/>
      <c r="B297" s="313" t="s">
        <v>2062</v>
      </c>
      <c r="C297" s="312"/>
      <c r="D297" s="312"/>
      <c r="E297" s="319"/>
      <c r="F297" s="313"/>
      <c r="G297" s="31"/>
      <c r="H297" s="31"/>
      <c r="I297" s="31"/>
      <c r="J297" s="31"/>
      <c r="K297" s="31"/>
      <c r="L297" s="31"/>
      <c r="M297" s="31"/>
      <c r="N297" s="31"/>
      <c r="O297" s="31"/>
      <c r="P297" s="32"/>
      <c r="Q297" s="32"/>
      <c r="R297" s="32"/>
      <c r="S297" s="32"/>
      <c r="T297" s="32"/>
      <c r="U297" s="32"/>
      <c r="V297" s="32"/>
      <c r="W297" s="32"/>
      <c r="X297" s="32"/>
      <c r="Y297" s="310"/>
      <c r="Z297" s="310"/>
      <c r="AA297" s="142"/>
      <c r="AB297" s="310"/>
    </row>
    <row r="298" spans="1:28" x14ac:dyDescent="0.25">
      <c r="A298" s="143"/>
      <c r="B298" s="313" t="s">
        <v>2063</v>
      </c>
      <c r="C298" s="312"/>
      <c r="D298" s="312"/>
      <c r="E298" s="319"/>
      <c r="F298" s="313"/>
      <c r="G298" s="31"/>
      <c r="H298" s="31"/>
      <c r="I298" s="31"/>
      <c r="J298" s="31"/>
      <c r="K298" s="31"/>
      <c r="L298" s="31"/>
      <c r="M298" s="31"/>
      <c r="N298" s="31"/>
      <c r="O298" s="31"/>
      <c r="P298" s="32"/>
      <c r="Q298" s="32"/>
      <c r="R298" s="32"/>
      <c r="S298" s="32"/>
      <c r="T298" s="32"/>
      <c r="U298" s="32"/>
      <c r="V298" s="32"/>
      <c r="W298" s="32"/>
      <c r="X298" s="32"/>
      <c r="Y298" s="310"/>
      <c r="Z298" s="310"/>
      <c r="AA298" s="142"/>
      <c r="AB298" s="310"/>
    </row>
    <row r="299" spans="1:28" x14ac:dyDescent="0.25">
      <c r="A299" s="143"/>
      <c r="B299" s="313" t="s">
        <v>2064</v>
      </c>
      <c r="C299" s="312"/>
      <c r="D299" s="312"/>
      <c r="E299" s="319"/>
      <c r="F299" s="313"/>
      <c r="G299" s="31"/>
      <c r="H299" s="31"/>
      <c r="I299" s="31"/>
      <c r="J299" s="31"/>
      <c r="K299" s="31"/>
      <c r="L299" s="31"/>
      <c r="M299" s="31"/>
      <c r="N299" s="31"/>
      <c r="O299" s="31"/>
      <c r="P299" s="32"/>
      <c r="Q299" s="32"/>
      <c r="R299" s="32"/>
      <c r="S299" s="32"/>
      <c r="T299" s="32"/>
      <c r="U299" s="32"/>
      <c r="V299" s="32"/>
      <c r="W299" s="32"/>
      <c r="X299" s="32"/>
      <c r="Y299" s="310"/>
      <c r="Z299" s="310"/>
      <c r="AA299" s="142"/>
      <c r="AB299" s="310"/>
    </row>
    <row r="300" spans="1:28" x14ac:dyDescent="0.25">
      <c r="A300" s="143"/>
      <c r="B300" s="313" t="s">
        <v>2065</v>
      </c>
      <c r="C300" s="312"/>
      <c r="D300" s="312"/>
      <c r="E300" s="319"/>
      <c r="F300" s="313"/>
      <c r="G300" s="31"/>
      <c r="H300" s="31"/>
      <c r="I300" s="31"/>
      <c r="J300" s="31"/>
      <c r="K300" s="31"/>
      <c r="L300" s="31"/>
      <c r="M300" s="31"/>
      <c r="N300" s="31"/>
      <c r="O300" s="31"/>
      <c r="P300" s="32"/>
      <c r="Q300" s="32"/>
      <c r="R300" s="32"/>
      <c r="S300" s="32"/>
      <c r="T300" s="32"/>
      <c r="U300" s="32"/>
      <c r="V300" s="32"/>
      <c r="W300" s="32"/>
      <c r="X300" s="32"/>
      <c r="Y300" s="310"/>
      <c r="Z300" s="310"/>
      <c r="AA300" s="142"/>
      <c r="AB300" s="310"/>
    </row>
    <row r="301" spans="1:28" x14ac:dyDescent="0.25">
      <c r="A301" s="143"/>
      <c r="B301" s="313" t="s">
        <v>2066</v>
      </c>
      <c r="C301" s="312"/>
      <c r="D301" s="312"/>
      <c r="E301" s="319"/>
      <c r="F301" s="313"/>
      <c r="G301" s="31"/>
      <c r="H301" s="31"/>
      <c r="I301" s="31"/>
      <c r="J301" s="31"/>
      <c r="K301" s="31"/>
      <c r="L301" s="31"/>
      <c r="M301" s="31"/>
      <c r="N301" s="31"/>
      <c r="O301" s="31"/>
      <c r="P301" s="32"/>
      <c r="Q301" s="32"/>
      <c r="R301" s="32"/>
      <c r="S301" s="32"/>
      <c r="T301" s="32"/>
      <c r="U301" s="32"/>
      <c r="V301" s="32"/>
      <c r="W301" s="32"/>
      <c r="X301" s="32"/>
      <c r="Y301" s="310"/>
      <c r="Z301" s="310"/>
      <c r="AA301" s="142"/>
      <c r="AB301" s="310"/>
    </row>
    <row r="302" spans="1:28" x14ac:dyDescent="0.25">
      <c r="A302" s="143"/>
      <c r="B302" s="313" t="s">
        <v>2067</v>
      </c>
      <c r="C302" s="312"/>
      <c r="D302" s="312"/>
      <c r="E302" s="319"/>
      <c r="F302" s="313"/>
      <c r="G302" s="31"/>
      <c r="H302" s="31"/>
      <c r="I302" s="31"/>
      <c r="J302" s="31"/>
      <c r="K302" s="31"/>
      <c r="L302" s="31"/>
      <c r="M302" s="31"/>
      <c r="N302" s="31"/>
      <c r="O302" s="31"/>
      <c r="P302" s="32"/>
      <c r="Q302" s="32"/>
      <c r="R302" s="32"/>
      <c r="S302" s="32"/>
      <c r="T302" s="32"/>
      <c r="U302" s="32"/>
      <c r="V302" s="32"/>
      <c r="W302" s="32"/>
      <c r="X302" s="32"/>
      <c r="Y302" s="310"/>
      <c r="Z302" s="310"/>
      <c r="AA302" s="142"/>
      <c r="AB302" s="310"/>
    </row>
    <row r="303" spans="1:28" x14ac:dyDescent="0.25">
      <c r="A303" s="143"/>
      <c r="B303" s="313" t="s">
        <v>2068</v>
      </c>
      <c r="C303" s="312"/>
      <c r="D303" s="312"/>
      <c r="E303" s="319"/>
      <c r="F303" s="313"/>
      <c r="G303" s="31"/>
      <c r="H303" s="31"/>
      <c r="I303" s="31"/>
      <c r="J303" s="31"/>
      <c r="K303" s="31"/>
      <c r="L303" s="31"/>
      <c r="M303" s="31"/>
      <c r="N303" s="31"/>
      <c r="O303" s="31"/>
      <c r="P303" s="32"/>
      <c r="Q303" s="32"/>
      <c r="R303" s="32"/>
      <c r="S303" s="32"/>
      <c r="T303" s="32"/>
      <c r="U303" s="32"/>
      <c r="V303" s="32"/>
      <c r="W303" s="32"/>
      <c r="X303" s="32"/>
      <c r="Y303" s="310"/>
      <c r="Z303" s="310"/>
      <c r="AA303" s="142"/>
      <c r="AB303" s="310"/>
    </row>
    <row r="304" spans="1:28" s="444" customFormat="1" ht="25.5" x14ac:dyDescent="0.25">
      <c r="A304" s="442">
        <v>53</v>
      </c>
      <c r="B304" s="433" t="s">
        <v>2069</v>
      </c>
      <c r="C304" s="206" t="str">
        <f>IF(AA304&gt;=450000,"LPN",IF(AND(AA304&gt;180000,AA304&lt;450000),"LP",IF(AND(AA304&gt;=53000,AA304&lt;=180000),"3C","2C ")))</f>
        <v>3C</v>
      </c>
      <c r="D304" s="206" t="s">
        <v>1790</v>
      </c>
      <c r="E304" s="206" t="s">
        <v>754</v>
      </c>
      <c r="F304" s="433"/>
      <c r="G304" s="209" t="s">
        <v>49</v>
      </c>
      <c r="H304" s="209" t="s">
        <v>49</v>
      </c>
      <c r="I304" s="209" t="s">
        <v>49</v>
      </c>
      <c r="J304" s="209" t="s">
        <v>49</v>
      </c>
      <c r="K304" s="209">
        <f>SUM(L304-8)</f>
        <v>41479</v>
      </c>
      <c r="L304" s="209">
        <f>SUM(M304*1)</f>
        <v>41487</v>
      </c>
      <c r="M304" s="209">
        <f>SUM(N304*1)</f>
        <v>41487</v>
      </c>
      <c r="N304" s="209">
        <f>SUM(O304-1)</f>
        <v>41487</v>
      </c>
      <c r="O304" s="209">
        <f>SUM(U304-3)</f>
        <v>41488</v>
      </c>
      <c r="P304" s="209">
        <f>SUM(U304*1)</f>
        <v>41491</v>
      </c>
      <c r="Q304" s="209" t="s">
        <v>49</v>
      </c>
      <c r="R304" s="209" t="s">
        <v>49</v>
      </c>
      <c r="S304" s="209" t="s">
        <v>49</v>
      </c>
      <c r="T304" s="209" t="s">
        <v>49</v>
      </c>
      <c r="U304" s="209">
        <f>SUM(V304-4)</f>
        <v>41491</v>
      </c>
      <c r="V304" s="209">
        <f>SUM(W304-4)</f>
        <v>41495</v>
      </c>
      <c r="W304" s="209">
        <f>SUM(X304-3)</f>
        <v>41499</v>
      </c>
      <c r="X304" s="209">
        <v>41502</v>
      </c>
      <c r="Y304" s="210"/>
      <c r="Z304" s="210"/>
      <c r="AA304" s="443">
        <v>144000</v>
      </c>
      <c r="AB304" s="210"/>
    </row>
    <row r="305" spans="1:28" x14ac:dyDescent="0.25">
      <c r="A305" s="143"/>
      <c r="B305" s="313" t="s">
        <v>2070</v>
      </c>
      <c r="C305" s="312"/>
      <c r="D305" s="312"/>
      <c r="E305" s="319"/>
      <c r="F305" s="313"/>
      <c r="G305" s="31"/>
      <c r="H305" s="31"/>
      <c r="I305" s="31"/>
      <c r="J305" s="31"/>
      <c r="K305" s="31"/>
      <c r="L305" s="31"/>
      <c r="M305" s="31"/>
      <c r="N305" s="31"/>
      <c r="O305" s="31"/>
      <c r="P305" s="32"/>
      <c r="Q305" s="32"/>
      <c r="R305" s="32"/>
      <c r="S305" s="32"/>
      <c r="T305" s="32"/>
      <c r="U305" s="32"/>
      <c r="V305" s="32"/>
      <c r="W305" s="32"/>
      <c r="X305" s="32"/>
      <c r="Y305" s="310"/>
      <c r="Z305" s="310"/>
      <c r="AA305" s="142"/>
      <c r="AB305" s="310"/>
    </row>
    <row r="306" spans="1:28" x14ac:dyDescent="0.25">
      <c r="A306" s="143"/>
      <c r="B306" s="313" t="s">
        <v>2071</v>
      </c>
      <c r="C306" s="312"/>
      <c r="D306" s="312"/>
      <c r="E306" s="319"/>
      <c r="F306" s="313"/>
      <c r="G306" s="31"/>
      <c r="H306" s="31"/>
      <c r="I306" s="31"/>
      <c r="J306" s="31"/>
      <c r="K306" s="31"/>
      <c r="L306" s="31"/>
      <c r="M306" s="31"/>
      <c r="N306" s="31"/>
      <c r="O306" s="31"/>
      <c r="P306" s="32"/>
      <c r="Q306" s="32"/>
      <c r="R306" s="32"/>
      <c r="S306" s="32"/>
      <c r="T306" s="32"/>
      <c r="U306" s="32"/>
      <c r="V306" s="32"/>
      <c r="W306" s="32"/>
      <c r="X306" s="32"/>
      <c r="Y306" s="310"/>
      <c r="Z306" s="310"/>
      <c r="AA306" s="142"/>
      <c r="AB306" s="310"/>
    </row>
    <row r="307" spans="1:28" x14ac:dyDescent="0.25">
      <c r="A307" s="143"/>
      <c r="B307" s="313" t="s">
        <v>2072</v>
      </c>
      <c r="C307" s="312"/>
      <c r="D307" s="312"/>
      <c r="E307" s="319"/>
      <c r="F307" s="313"/>
      <c r="G307" s="31"/>
      <c r="H307" s="31"/>
      <c r="I307" s="31"/>
      <c r="J307" s="31"/>
      <c r="K307" s="31"/>
      <c r="L307" s="31"/>
      <c r="M307" s="31"/>
      <c r="N307" s="31"/>
      <c r="O307" s="31"/>
      <c r="P307" s="32"/>
      <c r="Q307" s="32"/>
      <c r="R307" s="32"/>
      <c r="S307" s="32"/>
      <c r="T307" s="32"/>
      <c r="U307" s="32"/>
      <c r="V307" s="32"/>
      <c r="W307" s="32"/>
      <c r="X307" s="32"/>
      <c r="Y307" s="310"/>
      <c r="Z307" s="310"/>
      <c r="AA307" s="142"/>
      <c r="AB307" s="310"/>
    </row>
    <row r="308" spans="1:28" x14ac:dyDescent="0.25">
      <c r="A308" s="143"/>
      <c r="B308" s="313" t="s">
        <v>2073</v>
      </c>
      <c r="C308" s="312"/>
      <c r="D308" s="312"/>
      <c r="E308" s="319"/>
      <c r="F308" s="313"/>
      <c r="G308" s="31"/>
      <c r="H308" s="31"/>
      <c r="I308" s="31"/>
      <c r="J308" s="31"/>
      <c r="K308" s="31"/>
      <c r="L308" s="31"/>
      <c r="M308" s="31"/>
      <c r="N308" s="31"/>
      <c r="O308" s="31"/>
      <c r="P308" s="32"/>
      <c r="Q308" s="32"/>
      <c r="R308" s="32"/>
      <c r="S308" s="32"/>
      <c r="T308" s="32"/>
      <c r="U308" s="32"/>
      <c r="V308" s="32"/>
      <c r="W308" s="32"/>
      <c r="X308" s="32"/>
      <c r="Y308" s="310"/>
      <c r="Z308" s="310"/>
      <c r="AA308" s="142"/>
      <c r="AB308" s="310"/>
    </row>
    <row r="309" spans="1:28" x14ac:dyDescent="0.25">
      <c r="A309" s="143"/>
      <c r="B309" s="313" t="s">
        <v>2074</v>
      </c>
      <c r="C309" s="312"/>
      <c r="D309" s="312"/>
      <c r="E309" s="319"/>
      <c r="F309" s="313"/>
      <c r="G309" s="31"/>
      <c r="H309" s="31"/>
      <c r="I309" s="31"/>
      <c r="J309" s="31"/>
      <c r="K309" s="31"/>
      <c r="L309" s="31"/>
      <c r="M309" s="31"/>
      <c r="N309" s="31"/>
      <c r="O309" s="31"/>
      <c r="P309" s="32"/>
      <c r="Q309" s="32"/>
      <c r="R309" s="32"/>
      <c r="S309" s="32"/>
      <c r="T309" s="32"/>
      <c r="U309" s="32"/>
      <c r="V309" s="32"/>
      <c r="W309" s="32"/>
      <c r="X309" s="32"/>
      <c r="Y309" s="310"/>
      <c r="Z309" s="310"/>
      <c r="AA309" s="142"/>
      <c r="AB309" s="310"/>
    </row>
    <row r="310" spans="1:28" x14ac:dyDescent="0.25">
      <c r="A310" s="143"/>
      <c r="B310" s="313" t="s">
        <v>2075</v>
      </c>
      <c r="C310" s="312"/>
      <c r="D310" s="312"/>
      <c r="E310" s="319"/>
      <c r="F310" s="313"/>
      <c r="G310" s="31"/>
      <c r="H310" s="31"/>
      <c r="I310" s="31"/>
      <c r="J310" s="31"/>
      <c r="K310" s="31"/>
      <c r="L310" s="31"/>
      <c r="M310" s="31"/>
      <c r="N310" s="31"/>
      <c r="O310" s="31"/>
      <c r="P310" s="32"/>
      <c r="Q310" s="32"/>
      <c r="R310" s="32"/>
      <c r="S310" s="32"/>
      <c r="T310" s="32"/>
      <c r="U310" s="32"/>
      <c r="V310" s="32"/>
      <c r="W310" s="32"/>
      <c r="X310" s="32"/>
      <c r="Y310" s="310"/>
      <c r="Z310" s="310"/>
      <c r="AA310" s="142"/>
      <c r="AB310" s="310"/>
    </row>
    <row r="311" spans="1:28" x14ac:dyDescent="0.25">
      <c r="A311" s="143"/>
      <c r="B311" s="313" t="s">
        <v>2076</v>
      </c>
      <c r="C311" s="312"/>
      <c r="D311" s="312"/>
      <c r="E311" s="319"/>
      <c r="F311" s="313"/>
      <c r="G311" s="31"/>
      <c r="H311" s="31"/>
      <c r="I311" s="31"/>
      <c r="J311" s="31"/>
      <c r="K311" s="31"/>
      <c r="L311" s="31"/>
      <c r="M311" s="31"/>
      <c r="N311" s="31"/>
      <c r="O311" s="31"/>
      <c r="P311" s="32"/>
      <c r="Q311" s="32"/>
      <c r="R311" s="32"/>
      <c r="S311" s="32"/>
      <c r="T311" s="32"/>
      <c r="U311" s="32"/>
      <c r="V311" s="32"/>
      <c r="W311" s="32"/>
      <c r="X311" s="32"/>
      <c r="Y311" s="310"/>
      <c r="Z311" s="310"/>
      <c r="AA311" s="142"/>
      <c r="AB311" s="310"/>
    </row>
    <row r="312" spans="1:28" x14ac:dyDescent="0.25">
      <c r="A312" s="143"/>
      <c r="B312" s="313" t="s">
        <v>2077</v>
      </c>
      <c r="C312" s="312"/>
      <c r="D312" s="312"/>
      <c r="E312" s="319"/>
      <c r="F312" s="313"/>
      <c r="G312" s="31"/>
      <c r="H312" s="31"/>
      <c r="I312" s="31"/>
      <c r="J312" s="31"/>
      <c r="K312" s="31"/>
      <c r="L312" s="31"/>
      <c r="M312" s="31"/>
      <c r="N312" s="31"/>
      <c r="O312" s="31"/>
      <c r="P312" s="32"/>
      <c r="Q312" s="32"/>
      <c r="R312" s="32"/>
      <c r="S312" s="32"/>
      <c r="T312" s="32"/>
      <c r="U312" s="32"/>
      <c r="V312" s="32"/>
      <c r="W312" s="32"/>
      <c r="X312" s="32"/>
      <c r="Y312" s="310"/>
      <c r="Z312" s="310"/>
      <c r="AA312" s="142"/>
      <c r="AB312" s="310"/>
    </row>
    <row r="313" spans="1:28" x14ac:dyDescent="0.25">
      <c r="A313" s="143"/>
      <c r="B313" s="313" t="s">
        <v>2078</v>
      </c>
      <c r="C313" s="312"/>
      <c r="D313" s="312"/>
      <c r="E313" s="319"/>
      <c r="F313" s="313"/>
      <c r="G313" s="31"/>
      <c r="H313" s="31"/>
      <c r="I313" s="31"/>
      <c r="J313" s="31"/>
      <c r="K313" s="31"/>
      <c r="L313" s="31"/>
      <c r="M313" s="31"/>
      <c r="N313" s="31"/>
      <c r="O313" s="31"/>
      <c r="P313" s="32"/>
      <c r="Q313" s="32"/>
      <c r="R313" s="32"/>
      <c r="S313" s="32"/>
      <c r="T313" s="32"/>
      <c r="U313" s="32"/>
      <c r="V313" s="32"/>
      <c r="W313" s="32"/>
      <c r="X313" s="32"/>
      <c r="Y313" s="310"/>
      <c r="Z313" s="310"/>
      <c r="AA313" s="142"/>
      <c r="AB313" s="310"/>
    </row>
    <row r="314" spans="1:28" x14ac:dyDescent="0.25">
      <c r="A314" s="143"/>
      <c r="B314" s="313" t="s">
        <v>2079</v>
      </c>
      <c r="C314" s="312"/>
      <c r="D314" s="312"/>
      <c r="E314" s="319"/>
      <c r="F314" s="313"/>
      <c r="G314" s="31"/>
      <c r="H314" s="31"/>
      <c r="I314" s="31"/>
      <c r="J314" s="31"/>
      <c r="K314" s="31"/>
      <c r="L314" s="31"/>
      <c r="M314" s="31"/>
      <c r="N314" s="31"/>
      <c r="O314" s="31"/>
      <c r="P314" s="32"/>
      <c r="Q314" s="32"/>
      <c r="R314" s="32"/>
      <c r="S314" s="32"/>
      <c r="T314" s="32"/>
      <c r="U314" s="32"/>
      <c r="V314" s="32"/>
      <c r="W314" s="32"/>
      <c r="X314" s="32"/>
      <c r="Y314" s="310"/>
      <c r="Z314" s="310"/>
      <c r="AA314" s="142"/>
      <c r="AB314" s="310"/>
    </row>
    <row r="315" spans="1:28" x14ac:dyDescent="0.25">
      <c r="A315" s="143"/>
      <c r="B315" s="313" t="s">
        <v>2080</v>
      </c>
      <c r="C315" s="312"/>
      <c r="D315" s="312"/>
      <c r="E315" s="319"/>
      <c r="F315" s="313"/>
      <c r="G315" s="31"/>
      <c r="H315" s="31"/>
      <c r="I315" s="31"/>
      <c r="J315" s="31"/>
      <c r="K315" s="31"/>
      <c r="L315" s="31"/>
      <c r="M315" s="31"/>
      <c r="N315" s="31"/>
      <c r="O315" s="31"/>
      <c r="P315" s="32"/>
      <c r="Q315" s="32"/>
      <c r="R315" s="32"/>
      <c r="S315" s="32"/>
      <c r="T315" s="32"/>
      <c r="U315" s="32"/>
      <c r="V315" s="32"/>
      <c r="W315" s="32"/>
      <c r="X315" s="32"/>
      <c r="Y315" s="310"/>
      <c r="Z315" s="310"/>
      <c r="AA315" s="142"/>
      <c r="AB315" s="310"/>
    </row>
    <row r="316" spans="1:28" x14ac:dyDescent="0.25">
      <c r="A316" s="143"/>
      <c r="B316" s="313" t="s">
        <v>2081</v>
      </c>
      <c r="C316" s="312"/>
      <c r="D316" s="312"/>
      <c r="E316" s="319"/>
      <c r="F316" s="313"/>
      <c r="G316" s="31"/>
      <c r="H316" s="31"/>
      <c r="I316" s="31"/>
      <c r="J316" s="31"/>
      <c r="K316" s="31"/>
      <c r="L316" s="31"/>
      <c r="M316" s="31"/>
      <c r="N316" s="31"/>
      <c r="O316" s="31"/>
      <c r="P316" s="32"/>
      <c r="Q316" s="32"/>
      <c r="R316" s="32"/>
      <c r="S316" s="32"/>
      <c r="T316" s="32"/>
      <c r="U316" s="32"/>
      <c r="V316" s="32"/>
      <c r="W316" s="32"/>
      <c r="X316" s="32"/>
      <c r="Y316" s="310"/>
      <c r="Z316" s="310"/>
      <c r="AA316" s="142"/>
      <c r="AB316" s="310"/>
    </row>
    <row r="317" spans="1:28" x14ac:dyDescent="0.25">
      <c r="A317" s="143"/>
      <c r="B317" s="313" t="s">
        <v>2082</v>
      </c>
      <c r="C317" s="312"/>
      <c r="D317" s="312"/>
      <c r="E317" s="319"/>
      <c r="F317" s="313"/>
      <c r="G317" s="31"/>
      <c r="H317" s="31"/>
      <c r="I317" s="31"/>
      <c r="J317" s="31"/>
      <c r="K317" s="31"/>
      <c r="L317" s="31"/>
      <c r="M317" s="31"/>
      <c r="N317" s="31"/>
      <c r="O317" s="31"/>
      <c r="P317" s="32"/>
      <c r="Q317" s="32"/>
      <c r="R317" s="32"/>
      <c r="S317" s="32"/>
      <c r="T317" s="32"/>
      <c r="U317" s="32"/>
      <c r="V317" s="32"/>
      <c r="W317" s="32"/>
      <c r="X317" s="32"/>
      <c r="Y317" s="310"/>
      <c r="Z317" s="310"/>
      <c r="AA317" s="142"/>
      <c r="AB317" s="310"/>
    </row>
    <row r="318" spans="1:28" x14ac:dyDescent="0.25">
      <c r="A318" s="143"/>
      <c r="B318" s="313" t="s">
        <v>2083</v>
      </c>
      <c r="C318" s="312"/>
      <c r="D318" s="312"/>
      <c r="E318" s="319"/>
      <c r="F318" s="313"/>
      <c r="G318" s="31"/>
      <c r="H318" s="31"/>
      <c r="I318" s="31"/>
      <c r="J318" s="31"/>
      <c r="K318" s="31"/>
      <c r="L318" s="31"/>
      <c r="M318" s="31"/>
      <c r="N318" s="31"/>
      <c r="O318" s="31"/>
      <c r="P318" s="32"/>
      <c r="Q318" s="32"/>
      <c r="R318" s="32"/>
      <c r="S318" s="32"/>
      <c r="T318" s="32"/>
      <c r="U318" s="32"/>
      <c r="V318" s="32"/>
      <c r="W318" s="32"/>
      <c r="X318" s="32"/>
      <c r="Y318" s="310"/>
      <c r="Z318" s="310"/>
      <c r="AA318" s="142"/>
      <c r="AB318" s="310"/>
    </row>
    <row r="319" spans="1:28" x14ac:dyDescent="0.25">
      <c r="A319" s="143"/>
      <c r="B319" s="313" t="s">
        <v>2084</v>
      </c>
      <c r="C319" s="312"/>
      <c r="D319" s="312"/>
      <c r="E319" s="319"/>
      <c r="F319" s="313"/>
      <c r="G319" s="31"/>
      <c r="H319" s="31"/>
      <c r="I319" s="31"/>
      <c r="J319" s="31"/>
      <c r="K319" s="31"/>
      <c r="L319" s="31"/>
      <c r="M319" s="31"/>
      <c r="N319" s="31"/>
      <c r="O319" s="31"/>
      <c r="P319" s="32"/>
      <c r="Q319" s="32"/>
      <c r="R319" s="32"/>
      <c r="S319" s="32"/>
      <c r="T319" s="32"/>
      <c r="U319" s="32"/>
      <c r="V319" s="32"/>
      <c r="W319" s="32"/>
      <c r="X319" s="32"/>
      <c r="Y319" s="310"/>
      <c r="Z319" s="310"/>
      <c r="AA319" s="142"/>
      <c r="AB319" s="310"/>
    </row>
    <row r="320" spans="1:28" x14ac:dyDescent="0.25">
      <c r="A320" s="143"/>
      <c r="B320" s="313" t="s">
        <v>2085</v>
      </c>
      <c r="C320" s="312"/>
      <c r="D320" s="312"/>
      <c r="E320" s="319"/>
      <c r="F320" s="313"/>
      <c r="G320" s="31"/>
      <c r="H320" s="31"/>
      <c r="I320" s="31"/>
      <c r="J320" s="31"/>
      <c r="K320" s="31"/>
      <c r="L320" s="31"/>
      <c r="M320" s="31"/>
      <c r="N320" s="31"/>
      <c r="O320" s="31"/>
      <c r="P320" s="32"/>
      <c r="Q320" s="32"/>
      <c r="R320" s="32"/>
      <c r="S320" s="32"/>
      <c r="T320" s="32"/>
      <c r="U320" s="32"/>
      <c r="V320" s="32"/>
      <c r="W320" s="32"/>
      <c r="X320" s="32"/>
      <c r="Y320" s="310"/>
      <c r="Z320" s="310"/>
      <c r="AA320" s="142"/>
      <c r="AB320" s="310"/>
    </row>
    <row r="321" spans="1:28" x14ac:dyDescent="0.25">
      <c r="A321" s="143"/>
      <c r="B321" s="313" t="s">
        <v>2086</v>
      </c>
      <c r="C321" s="312"/>
      <c r="D321" s="312"/>
      <c r="E321" s="319"/>
      <c r="F321" s="313"/>
      <c r="G321" s="31"/>
      <c r="H321" s="31"/>
      <c r="I321" s="31"/>
      <c r="J321" s="31"/>
      <c r="K321" s="31"/>
      <c r="L321" s="31"/>
      <c r="M321" s="31"/>
      <c r="N321" s="31"/>
      <c r="O321" s="31"/>
      <c r="P321" s="32"/>
      <c r="Q321" s="32"/>
      <c r="R321" s="32"/>
      <c r="S321" s="32"/>
      <c r="T321" s="32"/>
      <c r="U321" s="32"/>
      <c r="V321" s="32"/>
      <c r="W321" s="32"/>
      <c r="X321" s="32"/>
      <c r="Y321" s="310"/>
      <c r="Z321" s="310"/>
      <c r="AA321" s="142"/>
      <c r="AB321" s="310"/>
    </row>
    <row r="322" spans="1:28" x14ac:dyDescent="0.25">
      <c r="A322" s="143"/>
      <c r="B322" s="313" t="s">
        <v>2087</v>
      </c>
      <c r="C322" s="312"/>
      <c r="D322" s="312"/>
      <c r="E322" s="319"/>
      <c r="F322" s="313"/>
      <c r="G322" s="31"/>
      <c r="H322" s="31"/>
      <c r="I322" s="31"/>
      <c r="J322" s="31"/>
      <c r="K322" s="31"/>
      <c r="L322" s="31"/>
      <c r="M322" s="31"/>
      <c r="N322" s="31"/>
      <c r="O322" s="31"/>
      <c r="P322" s="32"/>
      <c r="Q322" s="32"/>
      <c r="R322" s="32"/>
      <c r="S322" s="32"/>
      <c r="T322" s="32"/>
      <c r="U322" s="32"/>
      <c r="V322" s="32"/>
      <c r="W322" s="32"/>
      <c r="X322" s="32"/>
      <c r="Y322" s="310"/>
      <c r="Z322" s="310"/>
      <c r="AA322" s="142"/>
      <c r="AB322" s="310"/>
    </row>
    <row r="323" spans="1:28" ht="25.5" x14ac:dyDescent="0.25">
      <c r="A323" s="143"/>
      <c r="B323" s="313" t="s">
        <v>2088</v>
      </c>
      <c r="C323" s="312"/>
      <c r="D323" s="312"/>
      <c r="E323" s="319"/>
      <c r="F323" s="313"/>
      <c r="G323" s="31"/>
      <c r="H323" s="31"/>
      <c r="I323" s="31"/>
      <c r="J323" s="31"/>
      <c r="K323" s="31"/>
      <c r="L323" s="31"/>
      <c r="M323" s="31"/>
      <c r="N323" s="31"/>
      <c r="O323" s="31"/>
      <c r="P323" s="32"/>
      <c r="Q323" s="32"/>
      <c r="R323" s="32"/>
      <c r="S323" s="32"/>
      <c r="T323" s="32"/>
      <c r="U323" s="32"/>
      <c r="V323" s="32"/>
      <c r="W323" s="32"/>
      <c r="X323" s="32"/>
      <c r="Y323" s="310"/>
      <c r="Z323" s="310"/>
      <c r="AA323" s="142"/>
      <c r="AB323" s="310"/>
    </row>
    <row r="324" spans="1:28" ht="25.5" x14ac:dyDescent="0.25">
      <c r="A324" s="143"/>
      <c r="B324" s="313" t="s">
        <v>2089</v>
      </c>
      <c r="C324" s="312"/>
      <c r="D324" s="312"/>
      <c r="E324" s="319"/>
      <c r="F324" s="313"/>
      <c r="G324" s="31"/>
      <c r="H324" s="31"/>
      <c r="I324" s="31"/>
      <c r="J324" s="31"/>
      <c r="K324" s="31"/>
      <c r="L324" s="31"/>
      <c r="M324" s="31"/>
      <c r="N324" s="31"/>
      <c r="O324" s="31"/>
      <c r="P324" s="32"/>
      <c r="Q324" s="32"/>
      <c r="R324" s="32"/>
      <c r="S324" s="32"/>
      <c r="T324" s="32"/>
      <c r="U324" s="32"/>
      <c r="V324" s="32"/>
      <c r="W324" s="32"/>
      <c r="X324" s="32"/>
      <c r="Y324" s="310"/>
      <c r="Z324" s="310"/>
      <c r="AA324" s="142"/>
      <c r="AB324" s="310"/>
    </row>
    <row r="325" spans="1:28" x14ac:dyDescent="0.25">
      <c r="A325" s="143"/>
      <c r="B325" s="313" t="s">
        <v>2090</v>
      </c>
      <c r="C325" s="312"/>
      <c r="D325" s="312"/>
      <c r="E325" s="319"/>
      <c r="F325" s="313"/>
      <c r="G325" s="31"/>
      <c r="H325" s="31"/>
      <c r="I325" s="31"/>
      <c r="J325" s="31"/>
      <c r="K325" s="31"/>
      <c r="L325" s="31"/>
      <c r="M325" s="31"/>
      <c r="N325" s="31"/>
      <c r="O325" s="31"/>
      <c r="P325" s="32"/>
      <c r="Q325" s="32"/>
      <c r="R325" s="32"/>
      <c r="S325" s="32"/>
      <c r="T325" s="32"/>
      <c r="U325" s="32"/>
      <c r="V325" s="32"/>
      <c r="W325" s="32"/>
      <c r="X325" s="32"/>
      <c r="Y325" s="310"/>
      <c r="Z325" s="310"/>
      <c r="AA325" s="142"/>
      <c r="AB325" s="310"/>
    </row>
    <row r="326" spans="1:28" x14ac:dyDescent="0.25">
      <c r="A326" s="143"/>
      <c r="B326" s="313" t="s">
        <v>2091</v>
      </c>
      <c r="C326" s="312"/>
      <c r="D326" s="312"/>
      <c r="E326" s="319"/>
      <c r="F326" s="313"/>
      <c r="G326" s="31"/>
      <c r="H326" s="31"/>
      <c r="I326" s="31"/>
      <c r="J326" s="31"/>
      <c r="K326" s="31"/>
      <c r="L326" s="31"/>
      <c r="M326" s="31"/>
      <c r="N326" s="31"/>
      <c r="O326" s="31"/>
      <c r="P326" s="32"/>
      <c r="Q326" s="32"/>
      <c r="R326" s="32"/>
      <c r="S326" s="32"/>
      <c r="T326" s="32"/>
      <c r="U326" s="32"/>
      <c r="V326" s="32"/>
      <c r="W326" s="32"/>
      <c r="X326" s="32"/>
      <c r="Y326" s="310"/>
      <c r="Z326" s="310"/>
      <c r="AA326" s="142"/>
      <c r="AB326" s="310"/>
    </row>
    <row r="327" spans="1:28" x14ac:dyDescent="0.25">
      <c r="A327" s="143"/>
      <c r="B327" s="313" t="s">
        <v>2092</v>
      </c>
      <c r="C327" s="312"/>
      <c r="D327" s="312"/>
      <c r="E327" s="319"/>
      <c r="F327" s="313"/>
      <c r="G327" s="31"/>
      <c r="H327" s="31"/>
      <c r="I327" s="31"/>
      <c r="J327" s="31"/>
      <c r="K327" s="31"/>
      <c r="L327" s="31"/>
      <c r="M327" s="31"/>
      <c r="N327" s="31"/>
      <c r="O327" s="31"/>
      <c r="P327" s="32"/>
      <c r="Q327" s="32"/>
      <c r="R327" s="32"/>
      <c r="S327" s="32"/>
      <c r="T327" s="32"/>
      <c r="U327" s="32"/>
      <c r="V327" s="32"/>
      <c r="W327" s="32"/>
      <c r="X327" s="32"/>
      <c r="Y327" s="310"/>
      <c r="Z327" s="310"/>
      <c r="AA327" s="142"/>
      <c r="AB327" s="310"/>
    </row>
    <row r="328" spans="1:28" x14ac:dyDescent="0.25">
      <c r="A328" s="143"/>
      <c r="B328" s="313" t="s">
        <v>2093</v>
      </c>
      <c r="C328" s="312"/>
      <c r="D328" s="312"/>
      <c r="E328" s="319"/>
      <c r="F328" s="313"/>
      <c r="G328" s="31"/>
      <c r="H328" s="31"/>
      <c r="I328" s="31"/>
      <c r="J328" s="31"/>
      <c r="K328" s="31"/>
      <c r="L328" s="31"/>
      <c r="M328" s="31"/>
      <c r="N328" s="31"/>
      <c r="O328" s="31"/>
      <c r="P328" s="32"/>
      <c r="Q328" s="32"/>
      <c r="R328" s="32"/>
      <c r="S328" s="32"/>
      <c r="T328" s="32"/>
      <c r="U328" s="32"/>
      <c r="V328" s="32"/>
      <c r="W328" s="32"/>
      <c r="X328" s="32"/>
      <c r="Y328" s="310"/>
      <c r="Z328" s="310"/>
      <c r="AA328" s="142"/>
      <c r="AB328" s="310"/>
    </row>
    <row r="329" spans="1:28" x14ac:dyDescent="0.25">
      <c r="A329" s="143"/>
      <c r="B329" s="313" t="s">
        <v>2094</v>
      </c>
      <c r="C329" s="312"/>
      <c r="D329" s="312"/>
      <c r="E329" s="319"/>
      <c r="F329" s="313"/>
      <c r="G329" s="31"/>
      <c r="H329" s="31"/>
      <c r="I329" s="31"/>
      <c r="J329" s="31"/>
      <c r="K329" s="31"/>
      <c r="L329" s="31"/>
      <c r="M329" s="31"/>
      <c r="N329" s="31"/>
      <c r="O329" s="31"/>
      <c r="P329" s="32"/>
      <c r="Q329" s="32"/>
      <c r="R329" s="32"/>
      <c r="S329" s="32"/>
      <c r="T329" s="32"/>
      <c r="U329" s="32"/>
      <c r="V329" s="32"/>
      <c r="W329" s="32"/>
      <c r="X329" s="32"/>
      <c r="Y329" s="310"/>
      <c r="Z329" s="310"/>
      <c r="AA329" s="142"/>
      <c r="AB329" s="310"/>
    </row>
    <row r="330" spans="1:28" x14ac:dyDescent="0.25">
      <c r="A330" s="143"/>
      <c r="B330" s="313" t="s">
        <v>2095</v>
      </c>
      <c r="C330" s="312"/>
      <c r="D330" s="312"/>
      <c r="E330" s="319"/>
      <c r="F330" s="313"/>
      <c r="G330" s="31"/>
      <c r="H330" s="31"/>
      <c r="I330" s="31"/>
      <c r="J330" s="31"/>
      <c r="K330" s="31"/>
      <c r="L330" s="31"/>
      <c r="M330" s="31"/>
      <c r="N330" s="31"/>
      <c r="O330" s="31"/>
      <c r="P330" s="32"/>
      <c r="Q330" s="32"/>
      <c r="R330" s="32"/>
      <c r="S330" s="32"/>
      <c r="T330" s="32"/>
      <c r="U330" s="32"/>
      <c r="V330" s="32"/>
      <c r="W330" s="32"/>
      <c r="X330" s="32"/>
      <c r="Y330" s="310"/>
      <c r="Z330" s="310"/>
      <c r="AA330" s="142"/>
      <c r="AB330" s="310"/>
    </row>
    <row r="331" spans="1:28" x14ac:dyDescent="0.25">
      <c r="A331" s="143"/>
      <c r="B331" s="313" t="s">
        <v>2096</v>
      </c>
      <c r="C331" s="312"/>
      <c r="D331" s="312"/>
      <c r="E331" s="319"/>
      <c r="F331" s="313"/>
      <c r="G331" s="31"/>
      <c r="H331" s="31"/>
      <c r="I331" s="31"/>
      <c r="J331" s="31"/>
      <c r="K331" s="31"/>
      <c r="L331" s="31"/>
      <c r="M331" s="31"/>
      <c r="N331" s="31"/>
      <c r="O331" s="31"/>
      <c r="P331" s="32"/>
      <c r="Q331" s="32"/>
      <c r="R331" s="32"/>
      <c r="S331" s="32"/>
      <c r="T331" s="32"/>
      <c r="U331" s="32"/>
      <c r="V331" s="32"/>
      <c r="W331" s="32"/>
      <c r="X331" s="32"/>
      <c r="Y331" s="310"/>
      <c r="Z331" s="310"/>
      <c r="AA331" s="142"/>
      <c r="AB331" s="310"/>
    </row>
    <row r="332" spans="1:28" x14ac:dyDescent="0.25">
      <c r="A332" s="143"/>
      <c r="B332" s="313" t="s">
        <v>331</v>
      </c>
      <c r="C332" s="312"/>
      <c r="D332" s="312"/>
      <c r="E332" s="319"/>
      <c r="F332" s="313"/>
      <c r="G332" s="31"/>
      <c r="H332" s="31"/>
      <c r="I332" s="31"/>
      <c r="J332" s="31"/>
      <c r="K332" s="31"/>
      <c r="L332" s="31"/>
      <c r="M332" s="31"/>
      <c r="N332" s="31"/>
      <c r="O332" s="31"/>
      <c r="P332" s="32"/>
      <c r="Q332" s="32"/>
      <c r="R332" s="32"/>
      <c r="S332" s="32"/>
      <c r="T332" s="32"/>
      <c r="U332" s="32"/>
      <c r="V332" s="32"/>
      <c r="W332" s="32"/>
      <c r="X332" s="32"/>
      <c r="Y332" s="310"/>
      <c r="Z332" s="310"/>
      <c r="AA332" s="142"/>
      <c r="AB332" s="310"/>
    </row>
    <row r="333" spans="1:28" x14ac:dyDescent="0.25">
      <c r="A333" s="143"/>
      <c r="B333" s="313" t="s">
        <v>332</v>
      </c>
      <c r="C333" s="312"/>
      <c r="D333" s="312"/>
      <c r="E333" s="319"/>
      <c r="F333" s="313"/>
      <c r="G333" s="31"/>
      <c r="H333" s="31"/>
      <c r="I333" s="31"/>
      <c r="J333" s="31"/>
      <c r="K333" s="31"/>
      <c r="L333" s="31"/>
      <c r="M333" s="31"/>
      <c r="N333" s="31"/>
      <c r="O333" s="31"/>
      <c r="P333" s="32"/>
      <c r="Q333" s="32"/>
      <c r="R333" s="32"/>
      <c r="S333" s="32"/>
      <c r="T333" s="32"/>
      <c r="U333" s="32"/>
      <c r="V333" s="32"/>
      <c r="W333" s="32"/>
      <c r="X333" s="32"/>
      <c r="Y333" s="310"/>
      <c r="Z333" s="310"/>
      <c r="AA333" s="142"/>
      <c r="AB333" s="310"/>
    </row>
    <row r="334" spans="1:28" x14ac:dyDescent="0.25">
      <c r="A334" s="143"/>
      <c r="B334" s="313" t="s">
        <v>333</v>
      </c>
      <c r="C334" s="312"/>
      <c r="D334" s="312"/>
      <c r="E334" s="319"/>
      <c r="F334" s="313"/>
      <c r="G334" s="31"/>
      <c r="H334" s="31"/>
      <c r="I334" s="31"/>
      <c r="J334" s="31"/>
      <c r="K334" s="31"/>
      <c r="L334" s="31"/>
      <c r="M334" s="31"/>
      <c r="N334" s="31"/>
      <c r="O334" s="31"/>
      <c r="P334" s="32"/>
      <c r="Q334" s="32"/>
      <c r="R334" s="32"/>
      <c r="S334" s="32"/>
      <c r="T334" s="32"/>
      <c r="U334" s="32"/>
      <c r="V334" s="32"/>
      <c r="W334" s="32"/>
      <c r="X334" s="32"/>
      <c r="Y334" s="310"/>
      <c r="Z334" s="310"/>
      <c r="AA334" s="142"/>
      <c r="AB334" s="310"/>
    </row>
    <row r="335" spans="1:28" x14ac:dyDescent="0.25">
      <c r="A335" s="143"/>
      <c r="B335" s="313" t="s">
        <v>2097</v>
      </c>
      <c r="C335" s="312"/>
      <c r="D335" s="312"/>
      <c r="E335" s="319"/>
      <c r="F335" s="313"/>
      <c r="G335" s="31"/>
      <c r="H335" s="31"/>
      <c r="I335" s="31"/>
      <c r="J335" s="31"/>
      <c r="K335" s="31"/>
      <c r="L335" s="31"/>
      <c r="M335" s="31"/>
      <c r="N335" s="31"/>
      <c r="O335" s="31"/>
      <c r="P335" s="32"/>
      <c r="Q335" s="32"/>
      <c r="R335" s="32"/>
      <c r="S335" s="32"/>
      <c r="T335" s="32"/>
      <c r="U335" s="32"/>
      <c r="V335" s="32"/>
      <c r="W335" s="32"/>
      <c r="X335" s="32"/>
      <c r="Y335" s="310"/>
      <c r="Z335" s="310"/>
      <c r="AA335" s="142"/>
      <c r="AB335" s="310"/>
    </row>
    <row r="336" spans="1:28" x14ac:dyDescent="0.25">
      <c r="A336" s="143"/>
      <c r="B336" s="313" t="s">
        <v>334</v>
      </c>
      <c r="C336" s="312"/>
      <c r="D336" s="312"/>
      <c r="E336" s="319"/>
      <c r="F336" s="313"/>
      <c r="G336" s="31"/>
      <c r="H336" s="31"/>
      <c r="I336" s="31"/>
      <c r="J336" s="31"/>
      <c r="K336" s="31"/>
      <c r="L336" s="31"/>
      <c r="M336" s="31"/>
      <c r="N336" s="31"/>
      <c r="O336" s="31"/>
      <c r="P336" s="32"/>
      <c r="Q336" s="32"/>
      <c r="R336" s="32"/>
      <c r="S336" s="32"/>
      <c r="T336" s="32"/>
      <c r="U336" s="32"/>
      <c r="V336" s="32"/>
      <c r="W336" s="32"/>
      <c r="X336" s="32"/>
      <c r="Y336" s="310"/>
      <c r="Z336" s="310"/>
      <c r="AA336" s="142"/>
      <c r="AB336" s="310"/>
    </row>
    <row r="337" spans="1:28" x14ac:dyDescent="0.25">
      <c r="A337" s="143"/>
      <c r="B337" s="313" t="s">
        <v>2098</v>
      </c>
      <c r="C337" s="312"/>
      <c r="D337" s="312"/>
      <c r="E337" s="319"/>
      <c r="F337" s="313"/>
      <c r="G337" s="31"/>
      <c r="H337" s="31"/>
      <c r="I337" s="31"/>
      <c r="J337" s="31"/>
      <c r="K337" s="31"/>
      <c r="L337" s="31"/>
      <c r="M337" s="31"/>
      <c r="N337" s="31"/>
      <c r="O337" s="31"/>
      <c r="P337" s="32"/>
      <c r="Q337" s="32"/>
      <c r="R337" s="32"/>
      <c r="S337" s="32"/>
      <c r="T337" s="32"/>
      <c r="U337" s="32"/>
      <c r="V337" s="32"/>
      <c r="W337" s="32"/>
      <c r="X337" s="32"/>
      <c r="Y337" s="310"/>
      <c r="Z337" s="310"/>
      <c r="AA337" s="142"/>
      <c r="AB337" s="310"/>
    </row>
    <row r="338" spans="1:28" x14ac:dyDescent="0.25">
      <c r="A338" s="143"/>
      <c r="B338" s="313" t="s">
        <v>2099</v>
      </c>
      <c r="C338" s="312"/>
      <c r="D338" s="312"/>
      <c r="E338" s="319"/>
      <c r="F338" s="313"/>
      <c r="G338" s="31"/>
      <c r="H338" s="31"/>
      <c r="I338" s="31"/>
      <c r="J338" s="31"/>
      <c r="K338" s="31"/>
      <c r="L338" s="31"/>
      <c r="M338" s="31"/>
      <c r="N338" s="31"/>
      <c r="O338" s="31"/>
      <c r="P338" s="32"/>
      <c r="Q338" s="32"/>
      <c r="R338" s="32"/>
      <c r="S338" s="32"/>
      <c r="T338" s="32"/>
      <c r="U338" s="32"/>
      <c r="V338" s="32"/>
      <c r="W338" s="32"/>
      <c r="X338" s="32"/>
      <c r="Y338" s="310"/>
      <c r="Z338" s="310"/>
      <c r="AA338" s="142"/>
      <c r="AB338" s="310"/>
    </row>
    <row r="339" spans="1:28" x14ac:dyDescent="0.25">
      <c r="A339" s="143"/>
      <c r="B339" s="313" t="s">
        <v>2100</v>
      </c>
      <c r="C339" s="312"/>
      <c r="D339" s="312"/>
      <c r="E339" s="319"/>
      <c r="F339" s="313"/>
      <c r="G339" s="31"/>
      <c r="H339" s="31"/>
      <c r="I339" s="31"/>
      <c r="J339" s="31"/>
      <c r="K339" s="31"/>
      <c r="L339" s="31"/>
      <c r="M339" s="31"/>
      <c r="N339" s="31"/>
      <c r="O339" s="31"/>
      <c r="P339" s="32"/>
      <c r="Q339" s="32"/>
      <c r="R339" s="32"/>
      <c r="S339" s="32"/>
      <c r="T339" s="32"/>
      <c r="U339" s="32"/>
      <c r="V339" s="32"/>
      <c r="W339" s="32"/>
      <c r="X339" s="32"/>
      <c r="Y339" s="310"/>
      <c r="Z339" s="310"/>
      <c r="AA339" s="142"/>
      <c r="AB339" s="310"/>
    </row>
    <row r="340" spans="1:28" x14ac:dyDescent="0.25">
      <c r="A340" s="143"/>
      <c r="B340" s="313" t="s">
        <v>2101</v>
      </c>
      <c r="C340" s="312"/>
      <c r="D340" s="312"/>
      <c r="E340" s="319"/>
      <c r="F340" s="313"/>
      <c r="G340" s="31"/>
      <c r="H340" s="31"/>
      <c r="I340" s="31"/>
      <c r="J340" s="31"/>
      <c r="K340" s="31"/>
      <c r="L340" s="31"/>
      <c r="M340" s="31"/>
      <c r="N340" s="31"/>
      <c r="O340" s="31"/>
      <c r="P340" s="32"/>
      <c r="Q340" s="32"/>
      <c r="R340" s="32"/>
      <c r="S340" s="32"/>
      <c r="T340" s="32"/>
      <c r="U340" s="32"/>
      <c r="V340" s="32"/>
      <c r="W340" s="32"/>
      <c r="X340" s="32"/>
      <c r="Y340" s="310"/>
      <c r="Z340" s="310"/>
      <c r="AA340" s="142"/>
      <c r="AB340" s="310"/>
    </row>
    <row r="341" spans="1:28" x14ac:dyDescent="0.25">
      <c r="A341" s="143"/>
      <c r="B341" s="313" t="s">
        <v>2102</v>
      </c>
      <c r="C341" s="312"/>
      <c r="D341" s="312"/>
      <c r="E341" s="319"/>
      <c r="F341" s="313"/>
      <c r="G341" s="31"/>
      <c r="H341" s="31"/>
      <c r="I341" s="31"/>
      <c r="J341" s="31"/>
      <c r="K341" s="31"/>
      <c r="L341" s="31"/>
      <c r="M341" s="31"/>
      <c r="N341" s="31"/>
      <c r="O341" s="31"/>
      <c r="P341" s="32"/>
      <c r="Q341" s="32"/>
      <c r="R341" s="32"/>
      <c r="S341" s="32"/>
      <c r="T341" s="32"/>
      <c r="U341" s="32"/>
      <c r="V341" s="32"/>
      <c r="W341" s="32"/>
      <c r="X341" s="32"/>
      <c r="Y341" s="310"/>
      <c r="Z341" s="310"/>
      <c r="AA341" s="142"/>
      <c r="AB341" s="310"/>
    </row>
    <row r="342" spans="1:28" x14ac:dyDescent="0.25">
      <c r="A342" s="143"/>
      <c r="B342" s="313" t="s">
        <v>2102</v>
      </c>
      <c r="C342" s="312"/>
      <c r="D342" s="312"/>
      <c r="E342" s="319"/>
      <c r="F342" s="313"/>
      <c r="G342" s="31"/>
      <c r="H342" s="31"/>
      <c r="I342" s="31"/>
      <c r="J342" s="31"/>
      <c r="K342" s="31"/>
      <c r="L342" s="31"/>
      <c r="M342" s="31"/>
      <c r="N342" s="31"/>
      <c r="O342" s="31"/>
      <c r="P342" s="32"/>
      <c r="Q342" s="32"/>
      <c r="R342" s="32"/>
      <c r="S342" s="32"/>
      <c r="T342" s="32"/>
      <c r="U342" s="32"/>
      <c r="V342" s="32"/>
      <c r="W342" s="32"/>
      <c r="X342" s="32"/>
      <c r="Y342" s="310"/>
      <c r="Z342" s="310"/>
      <c r="AA342" s="142"/>
      <c r="AB342" s="310"/>
    </row>
    <row r="343" spans="1:28" x14ac:dyDescent="0.25">
      <c r="A343" s="143"/>
      <c r="B343" s="313" t="s">
        <v>2103</v>
      </c>
      <c r="C343" s="312"/>
      <c r="D343" s="312"/>
      <c r="E343" s="319"/>
      <c r="F343" s="313"/>
      <c r="G343" s="31"/>
      <c r="H343" s="31"/>
      <c r="I343" s="31"/>
      <c r="J343" s="31"/>
      <c r="K343" s="31"/>
      <c r="L343" s="31"/>
      <c r="M343" s="31"/>
      <c r="N343" s="31"/>
      <c r="O343" s="31"/>
      <c r="P343" s="32"/>
      <c r="Q343" s="32"/>
      <c r="R343" s="32"/>
      <c r="S343" s="32"/>
      <c r="T343" s="32"/>
      <c r="U343" s="32"/>
      <c r="V343" s="32"/>
      <c r="W343" s="32"/>
      <c r="X343" s="32"/>
      <c r="Y343" s="310"/>
      <c r="Z343" s="310"/>
      <c r="AA343" s="142"/>
      <c r="AB343" s="310"/>
    </row>
    <row r="344" spans="1:28" x14ac:dyDescent="0.25">
      <c r="A344" s="143"/>
      <c r="B344" s="313" t="s">
        <v>336</v>
      </c>
      <c r="C344" s="312"/>
      <c r="D344" s="312"/>
      <c r="E344" s="319"/>
      <c r="F344" s="313"/>
      <c r="G344" s="31"/>
      <c r="H344" s="31"/>
      <c r="I344" s="31"/>
      <c r="J344" s="31"/>
      <c r="K344" s="31"/>
      <c r="L344" s="31"/>
      <c r="M344" s="31"/>
      <c r="N344" s="31"/>
      <c r="O344" s="31"/>
      <c r="P344" s="32"/>
      <c r="Q344" s="32"/>
      <c r="R344" s="32"/>
      <c r="S344" s="32"/>
      <c r="T344" s="32"/>
      <c r="U344" s="32"/>
      <c r="V344" s="32"/>
      <c r="W344" s="32"/>
      <c r="X344" s="32"/>
      <c r="Y344" s="310"/>
      <c r="Z344" s="310"/>
      <c r="AA344" s="142"/>
      <c r="AB344" s="310"/>
    </row>
    <row r="345" spans="1:28" x14ac:dyDescent="0.25">
      <c r="A345" s="143"/>
      <c r="B345" s="313" t="s">
        <v>2104</v>
      </c>
      <c r="C345" s="312"/>
      <c r="D345" s="312"/>
      <c r="E345" s="319"/>
      <c r="F345" s="313"/>
      <c r="G345" s="31"/>
      <c r="H345" s="31"/>
      <c r="I345" s="31"/>
      <c r="J345" s="31"/>
      <c r="K345" s="31"/>
      <c r="L345" s="31"/>
      <c r="M345" s="31"/>
      <c r="N345" s="31"/>
      <c r="O345" s="31"/>
      <c r="P345" s="32"/>
      <c r="Q345" s="32"/>
      <c r="R345" s="32"/>
      <c r="S345" s="32"/>
      <c r="T345" s="32"/>
      <c r="U345" s="32"/>
      <c r="V345" s="32"/>
      <c r="W345" s="32"/>
      <c r="X345" s="32"/>
      <c r="Y345" s="310"/>
      <c r="Z345" s="310"/>
      <c r="AA345" s="142"/>
      <c r="AB345" s="310"/>
    </row>
    <row r="346" spans="1:28" x14ac:dyDescent="0.25">
      <c r="A346" s="143"/>
      <c r="B346" s="313" t="s">
        <v>2105</v>
      </c>
      <c r="C346" s="312"/>
      <c r="D346" s="312"/>
      <c r="E346" s="319"/>
      <c r="F346" s="313"/>
      <c r="G346" s="31"/>
      <c r="H346" s="31"/>
      <c r="I346" s="31"/>
      <c r="J346" s="31"/>
      <c r="K346" s="31"/>
      <c r="L346" s="31"/>
      <c r="M346" s="31"/>
      <c r="N346" s="31"/>
      <c r="O346" s="31"/>
      <c r="P346" s="32"/>
      <c r="Q346" s="32"/>
      <c r="R346" s="32"/>
      <c r="S346" s="32"/>
      <c r="T346" s="32"/>
      <c r="U346" s="32"/>
      <c r="V346" s="32"/>
      <c r="W346" s="32"/>
      <c r="X346" s="32"/>
      <c r="Y346" s="310"/>
      <c r="Z346" s="310"/>
      <c r="AA346" s="142"/>
      <c r="AB346" s="310"/>
    </row>
    <row r="347" spans="1:28" x14ac:dyDescent="0.25">
      <c r="A347" s="143"/>
      <c r="B347" s="313" t="s">
        <v>2106</v>
      </c>
      <c r="C347" s="312"/>
      <c r="D347" s="312"/>
      <c r="E347" s="319"/>
      <c r="F347" s="313"/>
      <c r="G347" s="31"/>
      <c r="H347" s="31"/>
      <c r="I347" s="31"/>
      <c r="J347" s="31"/>
      <c r="K347" s="31"/>
      <c r="L347" s="31"/>
      <c r="M347" s="31"/>
      <c r="N347" s="31"/>
      <c r="O347" s="31"/>
      <c r="P347" s="32"/>
      <c r="Q347" s="32"/>
      <c r="R347" s="32"/>
      <c r="S347" s="32"/>
      <c r="T347" s="32"/>
      <c r="U347" s="32"/>
      <c r="V347" s="32"/>
      <c r="W347" s="32"/>
      <c r="X347" s="32"/>
      <c r="Y347" s="310"/>
      <c r="Z347" s="310"/>
      <c r="AA347" s="142"/>
      <c r="AB347" s="310"/>
    </row>
    <row r="348" spans="1:28" x14ac:dyDescent="0.25">
      <c r="A348" s="143"/>
      <c r="B348" s="313" t="s">
        <v>2107</v>
      </c>
      <c r="C348" s="312"/>
      <c r="D348" s="312"/>
      <c r="E348" s="319"/>
      <c r="F348" s="313"/>
      <c r="G348" s="31"/>
      <c r="H348" s="31"/>
      <c r="I348" s="31"/>
      <c r="J348" s="31"/>
      <c r="K348" s="31"/>
      <c r="L348" s="31"/>
      <c r="M348" s="31"/>
      <c r="N348" s="31"/>
      <c r="O348" s="31"/>
      <c r="P348" s="32"/>
      <c r="Q348" s="32"/>
      <c r="R348" s="32"/>
      <c r="S348" s="32"/>
      <c r="T348" s="32"/>
      <c r="U348" s="32"/>
      <c r="V348" s="32"/>
      <c r="W348" s="32"/>
      <c r="X348" s="32"/>
      <c r="Y348" s="310"/>
      <c r="Z348" s="310"/>
      <c r="AA348" s="142"/>
      <c r="AB348" s="310"/>
    </row>
    <row r="349" spans="1:28" x14ac:dyDescent="0.25">
      <c r="A349" s="143"/>
      <c r="B349" s="313" t="s">
        <v>2108</v>
      </c>
      <c r="C349" s="312"/>
      <c r="D349" s="312"/>
      <c r="E349" s="319"/>
      <c r="F349" s="313"/>
      <c r="G349" s="31"/>
      <c r="H349" s="31"/>
      <c r="I349" s="31"/>
      <c r="J349" s="31"/>
      <c r="K349" s="31"/>
      <c r="L349" s="31"/>
      <c r="M349" s="31"/>
      <c r="N349" s="31"/>
      <c r="O349" s="31"/>
      <c r="P349" s="32"/>
      <c r="Q349" s="32"/>
      <c r="R349" s="32"/>
      <c r="S349" s="32"/>
      <c r="T349" s="32"/>
      <c r="U349" s="32"/>
      <c r="V349" s="32"/>
      <c r="W349" s="32"/>
      <c r="X349" s="32"/>
      <c r="Y349" s="310"/>
      <c r="Z349" s="310"/>
      <c r="AA349" s="142"/>
      <c r="AB349" s="310"/>
    </row>
    <row r="350" spans="1:28" x14ac:dyDescent="0.25">
      <c r="A350" s="143"/>
      <c r="B350" s="313" t="s">
        <v>338</v>
      </c>
      <c r="C350" s="312"/>
      <c r="D350" s="312"/>
      <c r="E350" s="319"/>
      <c r="F350" s="313"/>
      <c r="G350" s="31"/>
      <c r="H350" s="31"/>
      <c r="I350" s="31"/>
      <c r="J350" s="31"/>
      <c r="K350" s="31"/>
      <c r="L350" s="31"/>
      <c r="M350" s="31"/>
      <c r="N350" s="31"/>
      <c r="O350" s="31"/>
      <c r="P350" s="32"/>
      <c r="Q350" s="32"/>
      <c r="R350" s="32"/>
      <c r="S350" s="32"/>
      <c r="T350" s="32"/>
      <c r="U350" s="32"/>
      <c r="V350" s="32"/>
      <c r="W350" s="32"/>
      <c r="X350" s="32"/>
      <c r="Y350" s="310"/>
      <c r="Z350" s="310"/>
      <c r="AA350" s="142"/>
      <c r="AB350" s="310"/>
    </row>
    <row r="351" spans="1:28" x14ac:dyDescent="0.25">
      <c r="A351" s="143"/>
      <c r="B351" s="313" t="s">
        <v>2109</v>
      </c>
      <c r="C351" s="312"/>
      <c r="D351" s="312"/>
      <c r="E351" s="319"/>
      <c r="F351" s="313"/>
      <c r="G351" s="31"/>
      <c r="H351" s="31"/>
      <c r="I351" s="31"/>
      <c r="J351" s="31"/>
      <c r="K351" s="31"/>
      <c r="L351" s="31"/>
      <c r="M351" s="31"/>
      <c r="N351" s="31"/>
      <c r="O351" s="31"/>
      <c r="P351" s="32"/>
      <c r="Q351" s="32"/>
      <c r="R351" s="32"/>
      <c r="S351" s="32"/>
      <c r="T351" s="32"/>
      <c r="U351" s="32"/>
      <c r="V351" s="32"/>
      <c r="W351" s="32"/>
      <c r="X351" s="32"/>
      <c r="Y351" s="310"/>
      <c r="Z351" s="310"/>
      <c r="AA351" s="142"/>
      <c r="AB351" s="310"/>
    </row>
    <row r="352" spans="1:28" x14ac:dyDescent="0.25">
      <c r="A352" s="143"/>
      <c r="B352" s="313" t="s">
        <v>2110</v>
      </c>
      <c r="C352" s="312"/>
      <c r="D352" s="312"/>
      <c r="E352" s="319"/>
      <c r="F352" s="313"/>
      <c r="G352" s="31"/>
      <c r="H352" s="31"/>
      <c r="I352" s="31"/>
      <c r="J352" s="31"/>
      <c r="K352" s="31"/>
      <c r="L352" s="31"/>
      <c r="M352" s="31"/>
      <c r="N352" s="31"/>
      <c r="O352" s="31"/>
      <c r="P352" s="32"/>
      <c r="Q352" s="32"/>
      <c r="R352" s="32"/>
      <c r="S352" s="32"/>
      <c r="T352" s="32"/>
      <c r="U352" s="32"/>
      <c r="V352" s="32"/>
      <c r="W352" s="32"/>
      <c r="X352" s="32"/>
      <c r="Y352" s="310"/>
      <c r="Z352" s="310"/>
      <c r="AA352" s="142"/>
      <c r="AB352" s="310"/>
    </row>
    <row r="353" spans="1:28" x14ac:dyDescent="0.25">
      <c r="A353" s="143"/>
      <c r="B353" s="313" t="s">
        <v>2111</v>
      </c>
      <c r="C353" s="312"/>
      <c r="D353" s="312"/>
      <c r="E353" s="319"/>
      <c r="F353" s="313"/>
      <c r="G353" s="31"/>
      <c r="H353" s="31"/>
      <c r="I353" s="31"/>
      <c r="J353" s="31"/>
      <c r="K353" s="31"/>
      <c r="L353" s="31"/>
      <c r="M353" s="31"/>
      <c r="N353" s="31"/>
      <c r="O353" s="31"/>
      <c r="P353" s="32"/>
      <c r="Q353" s="32"/>
      <c r="R353" s="32"/>
      <c r="S353" s="32"/>
      <c r="T353" s="32"/>
      <c r="U353" s="32"/>
      <c r="V353" s="32"/>
      <c r="W353" s="32"/>
      <c r="X353" s="32"/>
      <c r="Y353" s="310"/>
      <c r="Z353" s="310"/>
      <c r="AA353" s="142"/>
      <c r="AB353" s="310"/>
    </row>
    <row r="354" spans="1:28" x14ac:dyDescent="0.25">
      <c r="A354" s="143"/>
      <c r="B354" s="313" t="s">
        <v>2112</v>
      </c>
      <c r="C354" s="312"/>
      <c r="D354" s="312"/>
      <c r="E354" s="319"/>
      <c r="F354" s="313"/>
      <c r="G354" s="31"/>
      <c r="H354" s="31"/>
      <c r="I354" s="31"/>
      <c r="J354" s="31"/>
      <c r="K354" s="31"/>
      <c r="L354" s="31"/>
      <c r="M354" s="31"/>
      <c r="N354" s="31"/>
      <c r="O354" s="31"/>
      <c r="P354" s="32"/>
      <c r="Q354" s="32"/>
      <c r="R354" s="32"/>
      <c r="S354" s="32"/>
      <c r="T354" s="32"/>
      <c r="U354" s="32"/>
      <c r="V354" s="32"/>
      <c r="W354" s="32"/>
      <c r="X354" s="32"/>
      <c r="Y354" s="310"/>
      <c r="Z354" s="310"/>
      <c r="AA354" s="142"/>
      <c r="AB354" s="310"/>
    </row>
    <row r="355" spans="1:28" x14ac:dyDescent="0.25">
      <c r="A355" s="143"/>
      <c r="B355" s="313" t="s">
        <v>2113</v>
      </c>
      <c r="C355" s="312"/>
      <c r="D355" s="312"/>
      <c r="E355" s="319"/>
      <c r="F355" s="313"/>
      <c r="G355" s="31"/>
      <c r="H355" s="31"/>
      <c r="I355" s="31"/>
      <c r="J355" s="31"/>
      <c r="K355" s="31"/>
      <c r="L355" s="31"/>
      <c r="M355" s="31"/>
      <c r="N355" s="31"/>
      <c r="O355" s="31"/>
      <c r="P355" s="32"/>
      <c r="Q355" s="32"/>
      <c r="R355" s="32"/>
      <c r="S355" s="32"/>
      <c r="T355" s="32"/>
      <c r="U355" s="32"/>
      <c r="V355" s="32"/>
      <c r="W355" s="32"/>
      <c r="X355" s="32"/>
      <c r="Y355" s="310"/>
      <c r="Z355" s="310"/>
      <c r="AA355" s="142"/>
      <c r="AB355" s="310"/>
    </row>
    <row r="356" spans="1:28" x14ac:dyDescent="0.25">
      <c r="A356" s="143"/>
      <c r="B356" s="313" t="s">
        <v>2114</v>
      </c>
      <c r="C356" s="312"/>
      <c r="D356" s="312"/>
      <c r="E356" s="319"/>
      <c r="F356" s="313"/>
      <c r="G356" s="31"/>
      <c r="H356" s="31"/>
      <c r="I356" s="31"/>
      <c r="J356" s="31"/>
      <c r="K356" s="31"/>
      <c r="L356" s="31"/>
      <c r="M356" s="31"/>
      <c r="N356" s="31"/>
      <c r="O356" s="31"/>
      <c r="P356" s="32"/>
      <c r="Q356" s="32"/>
      <c r="R356" s="32"/>
      <c r="S356" s="32"/>
      <c r="T356" s="32"/>
      <c r="U356" s="32"/>
      <c r="V356" s="32"/>
      <c r="W356" s="32"/>
      <c r="X356" s="32"/>
      <c r="Y356" s="310"/>
      <c r="Z356" s="310"/>
      <c r="AA356" s="142"/>
      <c r="AB356" s="310"/>
    </row>
    <row r="357" spans="1:28" x14ac:dyDescent="0.25">
      <c r="A357" s="143"/>
      <c r="B357" s="313" t="s">
        <v>2115</v>
      </c>
      <c r="C357" s="312"/>
      <c r="D357" s="312"/>
      <c r="E357" s="319"/>
      <c r="F357" s="313"/>
      <c r="G357" s="31"/>
      <c r="H357" s="31"/>
      <c r="I357" s="31"/>
      <c r="J357" s="31"/>
      <c r="K357" s="31"/>
      <c r="L357" s="31"/>
      <c r="M357" s="31"/>
      <c r="N357" s="31"/>
      <c r="O357" s="31"/>
      <c r="P357" s="32"/>
      <c r="Q357" s="32"/>
      <c r="R357" s="32"/>
      <c r="S357" s="32"/>
      <c r="T357" s="32"/>
      <c r="U357" s="32"/>
      <c r="V357" s="32"/>
      <c r="W357" s="32"/>
      <c r="X357" s="32"/>
      <c r="Y357" s="310"/>
      <c r="Z357" s="310"/>
      <c r="AA357" s="142"/>
      <c r="AB357" s="310"/>
    </row>
    <row r="358" spans="1:28" x14ac:dyDescent="0.25">
      <c r="A358" s="143"/>
      <c r="B358" s="313" t="s">
        <v>2116</v>
      </c>
      <c r="C358" s="312"/>
      <c r="D358" s="312"/>
      <c r="E358" s="319"/>
      <c r="F358" s="313"/>
      <c r="G358" s="31"/>
      <c r="H358" s="31"/>
      <c r="I358" s="31"/>
      <c r="J358" s="31"/>
      <c r="K358" s="31"/>
      <c r="L358" s="31"/>
      <c r="M358" s="31"/>
      <c r="N358" s="31"/>
      <c r="O358" s="31"/>
      <c r="P358" s="32"/>
      <c r="Q358" s="32"/>
      <c r="R358" s="32"/>
      <c r="S358" s="32"/>
      <c r="T358" s="32"/>
      <c r="U358" s="32"/>
      <c r="V358" s="32"/>
      <c r="W358" s="32"/>
      <c r="X358" s="32"/>
      <c r="Y358" s="310"/>
      <c r="Z358" s="310"/>
      <c r="AA358" s="142"/>
      <c r="AB358" s="310"/>
    </row>
    <row r="359" spans="1:28" x14ac:dyDescent="0.25">
      <c r="A359" s="143"/>
      <c r="B359" s="313" t="s">
        <v>2117</v>
      </c>
      <c r="C359" s="312"/>
      <c r="D359" s="312"/>
      <c r="E359" s="319"/>
      <c r="F359" s="313"/>
      <c r="G359" s="31"/>
      <c r="H359" s="31"/>
      <c r="I359" s="31"/>
      <c r="J359" s="31"/>
      <c r="K359" s="31"/>
      <c r="L359" s="31"/>
      <c r="M359" s="31"/>
      <c r="N359" s="31"/>
      <c r="O359" s="31"/>
      <c r="P359" s="32"/>
      <c r="Q359" s="32"/>
      <c r="R359" s="32"/>
      <c r="S359" s="32"/>
      <c r="T359" s="32"/>
      <c r="U359" s="32"/>
      <c r="V359" s="32"/>
      <c r="W359" s="32"/>
      <c r="X359" s="32"/>
      <c r="Y359" s="310"/>
      <c r="Z359" s="310"/>
      <c r="AA359" s="142"/>
      <c r="AB359" s="310"/>
    </row>
    <row r="360" spans="1:28" x14ac:dyDescent="0.25">
      <c r="A360" s="143"/>
      <c r="B360" s="313" t="s">
        <v>2118</v>
      </c>
      <c r="C360" s="312"/>
      <c r="D360" s="312"/>
      <c r="E360" s="319"/>
      <c r="F360" s="313"/>
      <c r="G360" s="31"/>
      <c r="H360" s="31"/>
      <c r="I360" s="31"/>
      <c r="J360" s="31"/>
      <c r="K360" s="31"/>
      <c r="L360" s="31"/>
      <c r="M360" s="31"/>
      <c r="N360" s="31"/>
      <c r="O360" s="31"/>
      <c r="P360" s="32"/>
      <c r="Q360" s="32"/>
      <c r="R360" s="32"/>
      <c r="S360" s="32"/>
      <c r="T360" s="32"/>
      <c r="U360" s="32"/>
      <c r="V360" s="32"/>
      <c r="W360" s="32"/>
      <c r="X360" s="32"/>
      <c r="Y360" s="310"/>
      <c r="Z360" s="310"/>
      <c r="AA360" s="142"/>
      <c r="AB360" s="310"/>
    </row>
    <row r="361" spans="1:28" x14ac:dyDescent="0.25">
      <c r="A361" s="143"/>
      <c r="B361" s="313" t="s">
        <v>2119</v>
      </c>
      <c r="C361" s="312"/>
      <c r="D361" s="312"/>
      <c r="E361" s="319"/>
      <c r="F361" s="313"/>
      <c r="G361" s="31"/>
      <c r="H361" s="31"/>
      <c r="I361" s="31"/>
      <c r="J361" s="31"/>
      <c r="K361" s="31"/>
      <c r="L361" s="31"/>
      <c r="M361" s="31"/>
      <c r="N361" s="31"/>
      <c r="O361" s="31"/>
      <c r="P361" s="32"/>
      <c r="Q361" s="32"/>
      <c r="R361" s="32"/>
      <c r="S361" s="32"/>
      <c r="T361" s="32"/>
      <c r="U361" s="32"/>
      <c r="V361" s="32"/>
      <c r="W361" s="32"/>
      <c r="X361" s="32"/>
      <c r="Y361" s="310"/>
      <c r="Z361" s="310"/>
      <c r="AA361" s="142"/>
      <c r="AB361" s="310"/>
    </row>
    <row r="362" spans="1:28" x14ac:dyDescent="0.25">
      <c r="A362" s="143"/>
      <c r="B362" s="313" t="s">
        <v>2120</v>
      </c>
      <c r="C362" s="312"/>
      <c r="D362" s="312"/>
      <c r="E362" s="319"/>
      <c r="F362" s="313"/>
      <c r="G362" s="31"/>
      <c r="H362" s="31"/>
      <c r="I362" s="31"/>
      <c r="J362" s="31"/>
      <c r="K362" s="31"/>
      <c r="L362" s="31"/>
      <c r="M362" s="31"/>
      <c r="N362" s="31"/>
      <c r="O362" s="31"/>
      <c r="P362" s="32"/>
      <c r="Q362" s="32"/>
      <c r="R362" s="32"/>
      <c r="S362" s="32"/>
      <c r="T362" s="32"/>
      <c r="U362" s="32"/>
      <c r="V362" s="32"/>
      <c r="W362" s="32"/>
      <c r="X362" s="32"/>
      <c r="Y362" s="310"/>
      <c r="Z362" s="310"/>
      <c r="AA362" s="142"/>
      <c r="AB362" s="310"/>
    </row>
    <row r="363" spans="1:28" x14ac:dyDescent="0.25">
      <c r="A363" s="143"/>
      <c r="B363" s="313" t="s">
        <v>2121</v>
      </c>
      <c r="C363" s="312"/>
      <c r="D363" s="312"/>
      <c r="E363" s="319"/>
      <c r="F363" s="313"/>
      <c r="G363" s="31"/>
      <c r="H363" s="31"/>
      <c r="I363" s="31"/>
      <c r="J363" s="31"/>
      <c r="K363" s="31"/>
      <c r="L363" s="31"/>
      <c r="M363" s="31"/>
      <c r="N363" s="31"/>
      <c r="O363" s="31"/>
      <c r="P363" s="32"/>
      <c r="Q363" s="32"/>
      <c r="R363" s="32"/>
      <c r="S363" s="32"/>
      <c r="T363" s="32"/>
      <c r="U363" s="32"/>
      <c r="V363" s="32"/>
      <c r="W363" s="32"/>
      <c r="X363" s="32"/>
      <c r="Y363" s="310"/>
      <c r="Z363" s="310"/>
      <c r="AA363" s="142"/>
      <c r="AB363" s="310"/>
    </row>
    <row r="364" spans="1:28" ht="25.5" x14ac:dyDescent="0.25">
      <c r="A364" s="143"/>
      <c r="B364" s="313" t="s">
        <v>2122</v>
      </c>
      <c r="C364" s="312"/>
      <c r="D364" s="312"/>
      <c r="E364" s="319"/>
      <c r="F364" s="313"/>
      <c r="G364" s="31"/>
      <c r="H364" s="31"/>
      <c r="I364" s="31"/>
      <c r="J364" s="31"/>
      <c r="K364" s="31"/>
      <c r="L364" s="31"/>
      <c r="M364" s="31"/>
      <c r="N364" s="31"/>
      <c r="O364" s="31"/>
      <c r="P364" s="32"/>
      <c r="Q364" s="32"/>
      <c r="R364" s="32"/>
      <c r="S364" s="32"/>
      <c r="T364" s="32"/>
      <c r="U364" s="32"/>
      <c r="V364" s="32"/>
      <c r="W364" s="32"/>
      <c r="X364" s="32"/>
      <c r="Y364" s="310"/>
      <c r="Z364" s="310"/>
      <c r="AA364" s="142"/>
      <c r="AB364" s="310"/>
    </row>
    <row r="365" spans="1:28" x14ac:dyDescent="0.25">
      <c r="A365" s="143"/>
      <c r="B365" s="313" t="s">
        <v>2123</v>
      </c>
      <c r="C365" s="312"/>
      <c r="D365" s="312"/>
      <c r="E365" s="319"/>
      <c r="F365" s="313"/>
      <c r="G365" s="31"/>
      <c r="H365" s="31"/>
      <c r="I365" s="31"/>
      <c r="J365" s="31"/>
      <c r="K365" s="31"/>
      <c r="L365" s="31"/>
      <c r="M365" s="31"/>
      <c r="N365" s="31"/>
      <c r="O365" s="31"/>
      <c r="P365" s="32"/>
      <c r="Q365" s="32"/>
      <c r="R365" s="32"/>
      <c r="S365" s="32"/>
      <c r="T365" s="32"/>
      <c r="U365" s="32"/>
      <c r="V365" s="32"/>
      <c r="W365" s="32"/>
      <c r="X365" s="32"/>
      <c r="Y365" s="310"/>
      <c r="Z365" s="310"/>
      <c r="AA365" s="142"/>
      <c r="AB365" s="310"/>
    </row>
    <row r="366" spans="1:28" x14ac:dyDescent="0.25">
      <c r="A366" s="143"/>
      <c r="B366" s="313" t="s">
        <v>2124</v>
      </c>
      <c r="C366" s="312"/>
      <c r="D366" s="312"/>
      <c r="E366" s="319"/>
      <c r="F366" s="313"/>
      <c r="G366" s="31"/>
      <c r="H366" s="31"/>
      <c r="I366" s="31"/>
      <c r="J366" s="31"/>
      <c r="K366" s="31"/>
      <c r="L366" s="31"/>
      <c r="M366" s="31"/>
      <c r="N366" s="31"/>
      <c r="O366" s="31"/>
      <c r="P366" s="32"/>
      <c r="Q366" s="32"/>
      <c r="R366" s="32"/>
      <c r="S366" s="32"/>
      <c r="T366" s="32"/>
      <c r="U366" s="32"/>
      <c r="V366" s="32"/>
      <c r="W366" s="32"/>
      <c r="X366" s="32"/>
      <c r="Y366" s="310"/>
      <c r="Z366" s="310"/>
      <c r="AA366" s="142"/>
      <c r="AB366" s="310"/>
    </row>
    <row r="367" spans="1:28" x14ac:dyDescent="0.25">
      <c r="A367" s="143"/>
      <c r="B367" s="313" t="s">
        <v>2125</v>
      </c>
      <c r="C367" s="312"/>
      <c r="D367" s="312"/>
      <c r="E367" s="319"/>
      <c r="F367" s="313"/>
      <c r="G367" s="31"/>
      <c r="H367" s="31"/>
      <c r="I367" s="31"/>
      <c r="J367" s="31"/>
      <c r="K367" s="31"/>
      <c r="L367" s="31"/>
      <c r="M367" s="31"/>
      <c r="N367" s="31"/>
      <c r="O367" s="31"/>
      <c r="P367" s="32"/>
      <c r="Q367" s="32"/>
      <c r="R367" s="32"/>
      <c r="S367" s="32"/>
      <c r="T367" s="32"/>
      <c r="U367" s="32"/>
      <c r="V367" s="32"/>
      <c r="W367" s="32"/>
      <c r="X367" s="32"/>
      <c r="Y367" s="310"/>
      <c r="Z367" s="310"/>
      <c r="AA367" s="142"/>
      <c r="AB367" s="310"/>
    </row>
    <row r="368" spans="1:28" x14ac:dyDescent="0.25">
      <c r="A368" s="143"/>
      <c r="B368" s="313" t="s">
        <v>2126</v>
      </c>
      <c r="C368" s="312"/>
      <c r="D368" s="312"/>
      <c r="E368" s="319"/>
      <c r="F368" s="313"/>
      <c r="G368" s="31"/>
      <c r="H368" s="31"/>
      <c r="I368" s="31"/>
      <c r="J368" s="31"/>
      <c r="K368" s="31"/>
      <c r="L368" s="31"/>
      <c r="M368" s="31"/>
      <c r="N368" s="31"/>
      <c r="O368" s="31"/>
      <c r="P368" s="32"/>
      <c r="Q368" s="32"/>
      <c r="R368" s="32"/>
      <c r="S368" s="32"/>
      <c r="T368" s="32"/>
      <c r="U368" s="32"/>
      <c r="V368" s="32"/>
      <c r="W368" s="32"/>
      <c r="X368" s="32"/>
      <c r="Y368" s="310"/>
      <c r="Z368" s="310"/>
      <c r="AA368" s="142"/>
      <c r="AB368" s="310"/>
    </row>
    <row r="369" spans="1:28" x14ac:dyDescent="0.25">
      <c r="A369" s="143"/>
      <c r="B369" s="313" t="s">
        <v>2127</v>
      </c>
      <c r="C369" s="312"/>
      <c r="D369" s="312"/>
      <c r="E369" s="319"/>
      <c r="F369" s="313"/>
      <c r="G369" s="31"/>
      <c r="H369" s="31"/>
      <c r="I369" s="31"/>
      <c r="J369" s="31"/>
      <c r="K369" s="31"/>
      <c r="L369" s="31"/>
      <c r="M369" s="31"/>
      <c r="N369" s="31"/>
      <c r="O369" s="31"/>
      <c r="P369" s="32"/>
      <c r="Q369" s="32"/>
      <c r="R369" s="32"/>
      <c r="S369" s="32"/>
      <c r="T369" s="32"/>
      <c r="U369" s="32"/>
      <c r="V369" s="32"/>
      <c r="W369" s="32"/>
      <c r="X369" s="32"/>
      <c r="Y369" s="310"/>
      <c r="Z369" s="310"/>
      <c r="AA369" s="142"/>
      <c r="AB369" s="310"/>
    </row>
    <row r="370" spans="1:28" x14ac:dyDescent="0.25">
      <c r="A370" s="143"/>
      <c r="B370" s="313" t="s">
        <v>2128</v>
      </c>
      <c r="C370" s="312"/>
      <c r="D370" s="312"/>
      <c r="E370" s="319"/>
      <c r="F370" s="313"/>
      <c r="G370" s="31"/>
      <c r="H370" s="31"/>
      <c r="I370" s="31"/>
      <c r="J370" s="31"/>
      <c r="K370" s="31"/>
      <c r="L370" s="31"/>
      <c r="M370" s="31"/>
      <c r="N370" s="31"/>
      <c r="O370" s="31"/>
      <c r="P370" s="32"/>
      <c r="Q370" s="32"/>
      <c r="R370" s="32"/>
      <c r="S370" s="32"/>
      <c r="T370" s="32"/>
      <c r="U370" s="32"/>
      <c r="V370" s="32"/>
      <c r="W370" s="32"/>
      <c r="X370" s="32"/>
      <c r="Y370" s="310"/>
      <c r="Z370" s="310"/>
      <c r="AA370" s="142"/>
      <c r="AB370" s="310"/>
    </row>
    <row r="371" spans="1:28" x14ac:dyDescent="0.25">
      <c r="A371" s="143"/>
      <c r="B371" s="313" t="s">
        <v>2129</v>
      </c>
      <c r="C371" s="312"/>
      <c r="D371" s="312"/>
      <c r="E371" s="319"/>
      <c r="F371" s="313"/>
      <c r="G371" s="31"/>
      <c r="H371" s="31"/>
      <c r="I371" s="31"/>
      <c r="J371" s="31"/>
      <c r="K371" s="31"/>
      <c r="L371" s="31"/>
      <c r="M371" s="31"/>
      <c r="N371" s="31"/>
      <c r="O371" s="31"/>
      <c r="P371" s="32"/>
      <c r="Q371" s="32"/>
      <c r="R371" s="32"/>
      <c r="S371" s="32"/>
      <c r="T371" s="32"/>
      <c r="U371" s="32"/>
      <c r="V371" s="32"/>
      <c r="W371" s="32"/>
      <c r="X371" s="32"/>
      <c r="Y371" s="310"/>
      <c r="Z371" s="310"/>
      <c r="AA371" s="142"/>
      <c r="AB371" s="310"/>
    </row>
    <row r="372" spans="1:28" x14ac:dyDescent="0.25">
      <c r="A372" s="143"/>
      <c r="B372" s="313" t="s">
        <v>2130</v>
      </c>
      <c r="C372" s="312"/>
      <c r="D372" s="312"/>
      <c r="E372" s="319"/>
      <c r="F372" s="313"/>
      <c r="G372" s="31"/>
      <c r="H372" s="31"/>
      <c r="I372" s="31"/>
      <c r="J372" s="31"/>
      <c r="K372" s="31"/>
      <c r="L372" s="31"/>
      <c r="M372" s="31"/>
      <c r="N372" s="31"/>
      <c r="O372" s="31"/>
      <c r="P372" s="32"/>
      <c r="Q372" s="32"/>
      <c r="R372" s="32"/>
      <c r="S372" s="32"/>
      <c r="T372" s="32"/>
      <c r="U372" s="32"/>
      <c r="V372" s="32"/>
      <c r="W372" s="32"/>
      <c r="X372" s="32"/>
      <c r="Y372" s="310"/>
      <c r="Z372" s="310"/>
      <c r="AA372" s="142"/>
      <c r="AB372" s="310"/>
    </row>
    <row r="373" spans="1:28" x14ac:dyDescent="0.25">
      <c r="A373" s="143"/>
      <c r="B373" s="313" t="s">
        <v>2131</v>
      </c>
      <c r="C373" s="312"/>
      <c r="D373" s="312"/>
      <c r="E373" s="319"/>
      <c r="F373" s="313"/>
      <c r="G373" s="31"/>
      <c r="H373" s="31"/>
      <c r="I373" s="31"/>
      <c r="J373" s="31"/>
      <c r="K373" s="31"/>
      <c r="L373" s="31"/>
      <c r="M373" s="31"/>
      <c r="N373" s="31"/>
      <c r="O373" s="31"/>
      <c r="P373" s="32"/>
      <c r="Q373" s="32"/>
      <c r="R373" s="32"/>
      <c r="S373" s="32"/>
      <c r="T373" s="32"/>
      <c r="U373" s="32"/>
      <c r="V373" s="32"/>
      <c r="W373" s="32"/>
      <c r="X373" s="32"/>
      <c r="Y373" s="310"/>
      <c r="Z373" s="310"/>
      <c r="AA373" s="142"/>
      <c r="AB373" s="310"/>
    </row>
    <row r="374" spans="1:28" x14ac:dyDescent="0.25">
      <c r="A374" s="143"/>
      <c r="B374" s="313" t="s">
        <v>2132</v>
      </c>
      <c r="C374" s="312"/>
      <c r="D374" s="312"/>
      <c r="E374" s="319"/>
      <c r="F374" s="313"/>
      <c r="G374" s="31"/>
      <c r="H374" s="31"/>
      <c r="I374" s="31"/>
      <c r="J374" s="31"/>
      <c r="K374" s="31"/>
      <c r="L374" s="31"/>
      <c r="M374" s="31"/>
      <c r="N374" s="31"/>
      <c r="O374" s="31"/>
      <c r="P374" s="32"/>
      <c r="Q374" s="32"/>
      <c r="R374" s="32"/>
      <c r="S374" s="32"/>
      <c r="T374" s="32"/>
      <c r="U374" s="32"/>
      <c r="V374" s="32"/>
      <c r="W374" s="32"/>
      <c r="X374" s="32"/>
      <c r="Y374" s="310"/>
      <c r="Z374" s="310"/>
      <c r="AA374" s="142"/>
      <c r="AB374" s="310"/>
    </row>
    <row r="375" spans="1:28" x14ac:dyDescent="0.25">
      <c r="A375" s="143"/>
      <c r="B375" s="313" t="s">
        <v>2133</v>
      </c>
      <c r="C375" s="312"/>
      <c r="D375" s="312"/>
      <c r="E375" s="319"/>
      <c r="F375" s="313"/>
      <c r="G375" s="31"/>
      <c r="H375" s="31"/>
      <c r="I375" s="31"/>
      <c r="J375" s="31"/>
      <c r="K375" s="31"/>
      <c r="L375" s="31"/>
      <c r="M375" s="31"/>
      <c r="N375" s="31"/>
      <c r="O375" s="31"/>
      <c r="P375" s="32"/>
      <c r="Q375" s="32"/>
      <c r="R375" s="32"/>
      <c r="S375" s="32"/>
      <c r="T375" s="32"/>
      <c r="U375" s="32"/>
      <c r="V375" s="32"/>
      <c r="W375" s="32"/>
      <c r="X375" s="32"/>
      <c r="Y375" s="310"/>
      <c r="Z375" s="310"/>
      <c r="AA375" s="142"/>
      <c r="AB375" s="310"/>
    </row>
    <row r="376" spans="1:28" x14ac:dyDescent="0.25">
      <c r="A376" s="143"/>
      <c r="B376" s="313" t="s">
        <v>2134</v>
      </c>
      <c r="C376" s="312"/>
      <c r="D376" s="312"/>
      <c r="E376" s="319"/>
      <c r="F376" s="313"/>
      <c r="G376" s="31"/>
      <c r="H376" s="31"/>
      <c r="I376" s="31"/>
      <c r="J376" s="31"/>
      <c r="K376" s="31"/>
      <c r="L376" s="31"/>
      <c r="M376" s="31"/>
      <c r="N376" s="31"/>
      <c r="O376" s="31"/>
      <c r="P376" s="32"/>
      <c r="Q376" s="32"/>
      <c r="R376" s="32"/>
      <c r="S376" s="32"/>
      <c r="T376" s="32"/>
      <c r="U376" s="32"/>
      <c r="V376" s="32"/>
      <c r="W376" s="32"/>
      <c r="X376" s="32"/>
      <c r="Y376" s="310"/>
      <c r="Z376" s="310"/>
      <c r="AA376" s="142"/>
      <c r="AB376" s="310"/>
    </row>
    <row r="377" spans="1:28" x14ac:dyDescent="0.25">
      <c r="A377" s="143"/>
      <c r="B377" s="313" t="s">
        <v>2135</v>
      </c>
      <c r="C377" s="312"/>
      <c r="D377" s="312"/>
      <c r="E377" s="319"/>
      <c r="F377" s="313"/>
      <c r="G377" s="31"/>
      <c r="H377" s="31"/>
      <c r="I377" s="31"/>
      <c r="J377" s="31"/>
      <c r="K377" s="31"/>
      <c r="L377" s="31"/>
      <c r="M377" s="31"/>
      <c r="N377" s="31"/>
      <c r="O377" s="31"/>
      <c r="P377" s="32"/>
      <c r="Q377" s="32"/>
      <c r="R377" s="32"/>
      <c r="S377" s="32"/>
      <c r="T377" s="32"/>
      <c r="U377" s="32"/>
      <c r="V377" s="32"/>
      <c r="W377" s="32"/>
      <c r="X377" s="32"/>
      <c r="Y377" s="310"/>
      <c r="Z377" s="310"/>
      <c r="AA377" s="142"/>
      <c r="AB377" s="310"/>
    </row>
    <row r="378" spans="1:28" x14ac:dyDescent="0.25">
      <c r="A378" s="143"/>
      <c r="B378" s="313" t="s">
        <v>2136</v>
      </c>
      <c r="C378" s="312"/>
      <c r="D378" s="312"/>
      <c r="E378" s="319"/>
      <c r="F378" s="313"/>
      <c r="G378" s="31"/>
      <c r="H378" s="31"/>
      <c r="I378" s="31"/>
      <c r="J378" s="31"/>
      <c r="K378" s="31"/>
      <c r="L378" s="31"/>
      <c r="M378" s="31"/>
      <c r="N378" s="31"/>
      <c r="O378" s="31"/>
      <c r="P378" s="32"/>
      <c r="Q378" s="32"/>
      <c r="R378" s="32"/>
      <c r="S378" s="32"/>
      <c r="T378" s="32"/>
      <c r="U378" s="32"/>
      <c r="V378" s="32"/>
      <c r="W378" s="32"/>
      <c r="X378" s="32"/>
      <c r="Y378" s="310"/>
      <c r="Z378" s="310"/>
      <c r="AA378" s="142"/>
      <c r="AB378" s="310"/>
    </row>
    <row r="379" spans="1:28" x14ac:dyDescent="0.25">
      <c r="A379" s="143"/>
      <c r="B379" s="313" t="s">
        <v>2137</v>
      </c>
      <c r="C379" s="312"/>
      <c r="D379" s="312"/>
      <c r="E379" s="319"/>
      <c r="F379" s="313"/>
      <c r="G379" s="31"/>
      <c r="H379" s="31"/>
      <c r="I379" s="31"/>
      <c r="J379" s="31"/>
      <c r="K379" s="31"/>
      <c r="L379" s="31"/>
      <c r="M379" s="31"/>
      <c r="N379" s="31"/>
      <c r="O379" s="31"/>
      <c r="P379" s="32"/>
      <c r="Q379" s="32"/>
      <c r="R379" s="32"/>
      <c r="S379" s="32"/>
      <c r="T379" s="32"/>
      <c r="U379" s="32"/>
      <c r="V379" s="32"/>
      <c r="W379" s="32"/>
      <c r="X379" s="32"/>
      <c r="Y379" s="310"/>
      <c r="Z379" s="310"/>
      <c r="AA379" s="142"/>
      <c r="AB379" s="310"/>
    </row>
    <row r="380" spans="1:28" x14ac:dyDescent="0.25">
      <c r="A380" s="143"/>
      <c r="B380" s="313" t="s">
        <v>2138</v>
      </c>
      <c r="C380" s="312"/>
      <c r="D380" s="312"/>
      <c r="E380" s="319"/>
      <c r="F380" s="313"/>
      <c r="G380" s="31"/>
      <c r="H380" s="31"/>
      <c r="I380" s="31"/>
      <c r="J380" s="31"/>
      <c r="K380" s="31"/>
      <c r="L380" s="31"/>
      <c r="M380" s="31"/>
      <c r="N380" s="31"/>
      <c r="O380" s="31"/>
      <c r="P380" s="32"/>
      <c r="Q380" s="32"/>
      <c r="R380" s="32"/>
      <c r="S380" s="32"/>
      <c r="T380" s="32"/>
      <c r="U380" s="32"/>
      <c r="V380" s="32"/>
      <c r="W380" s="32"/>
      <c r="X380" s="32"/>
      <c r="Y380" s="310"/>
      <c r="Z380" s="310"/>
      <c r="AA380" s="142"/>
      <c r="AB380" s="310"/>
    </row>
    <row r="381" spans="1:28" x14ac:dyDescent="0.25">
      <c r="A381" s="143"/>
      <c r="B381" s="313" t="s">
        <v>2139</v>
      </c>
      <c r="C381" s="312"/>
      <c r="D381" s="312"/>
      <c r="E381" s="319"/>
      <c r="F381" s="313"/>
      <c r="G381" s="31"/>
      <c r="H381" s="31"/>
      <c r="I381" s="31"/>
      <c r="J381" s="31"/>
      <c r="K381" s="31"/>
      <c r="L381" s="31"/>
      <c r="M381" s="31"/>
      <c r="N381" s="31"/>
      <c r="O381" s="31"/>
      <c r="P381" s="32"/>
      <c r="Q381" s="32"/>
      <c r="R381" s="32"/>
      <c r="S381" s="32"/>
      <c r="T381" s="32"/>
      <c r="U381" s="32"/>
      <c r="V381" s="32"/>
      <c r="W381" s="32"/>
      <c r="X381" s="32"/>
      <c r="Y381" s="310"/>
      <c r="Z381" s="310"/>
      <c r="AA381" s="142"/>
      <c r="AB381" s="310"/>
    </row>
    <row r="382" spans="1:28" x14ac:dyDescent="0.25">
      <c r="A382" s="143"/>
      <c r="B382" s="313" t="s">
        <v>2140</v>
      </c>
      <c r="C382" s="312"/>
      <c r="D382" s="312"/>
      <c r="E382" s="319"/>
      <c r="F382" s="313"/>
      <c r="G382" s="31"/>
      <c r="H382" s="31"/>
      <c r="I382" s="31"/>
      <c r="J382" s="31"/>
      <c r="K382" s="31"/>
      <c r="L382" s="31"/>
      <c r="M382" s="31"/>
      <c r="N382" s="31"/>
      <c r="O382" s="31"/>
      <c r="P382" s="32"/>
      <c r="Q382" s="32"/>
      <c r="R382" s="32"/>
      <c r="S382" s="32"/>
      <c r="T382" s="32"/>
      <c r="U382" s="32"/>
      <c r="V382" s="32"/>
      <c r="W382" s="32"/>
      <c r="X382" s="32"/>
      <c r="Y382" s="310"/>
      <c r="Z382" s="310"/>
      <c r="AA382" s="142"/>
      <c r="AB382" s="310"/>
    </row>
    <row r="383" spans="1:28" x14ac:dyDescent="0.25">
      <c r="A383" s="143"/>
      <c r="B383" s="313" t="s">
        <v>2141</v>
      </c>
      <c r="C383" s="312"/>
      <c r="D383" s="312"/>
      <c r="E383" s="319"/>
      <c r="F383" s="313"/>
      <c r="G383" s="31"/>
      <c r="H383" s="31"/>
      <c r="I383" s="31"/>
      <c r="J383" s="31"/>
      <c r="K383" s="31"/>
      <c r="L383" s="31"/>
      <c r="M383" s="31"/>
      <c r="N383" s="31"/>
      <c r="O383" s="31"/>
      <c r="P383" s="32"/>
      <c r="Q383" s="32"/>
      <c r="R383" s="32"/>
      <c r="S383" s="32"/>
      <c r="T383" s="32"/>
      <c r="U383" s="32"/>
      <c r="V383" s="32"/>
      <c r="W383" s="32"/>
      <c r="X383" s="32"/>
      <c r="Y383" s="310"/>
      <c r="Z383" s="310"/>
      <c r="AA383" s="142"/>
      <c r="AB383" s="310"/>
    </row>
    <row r="384" spans="1:28" x14ac:dyDescent="0.25">
      <c r="A384" s="143"/>
      <c r="B384" s="313" t="s">
        <v>2142</v>
      </c>
      <c r="C384" s="312"/>
      <c r="D384" s="312"/>
      <c r="E384" s="319"/>
      <c r="F384" s="313"/>
      <c r="G384" s="31"/>
      <c r="H384" s="31"/>
      <c r="I384" s="31"/>
      <c r="J384" s="31"/>
      <c r="K384" s="31"/>
      <c r="L384" s="31"/>
      <c r="M384" s="31"/>
      <c r="N384" s="31"/>
      <c r="O384" s="31"/>
      <c r="P384" s="32"/>
      <c r="Q384" s="32"/>
      <c r="R384" s="32"/>
      <c r="S384" s="32"/>
      <c r="T384" s="32"/>
      <c r="U384" s="32"/>
      <c r="V384" s="32"/>
      <c r="W384" s="32"/>
      <c r="X384" s="32"/>
      <c r="Y384" s="310"/>
      <c r="Z384" s="310"/>
      <c r="AA384" s="142"/>
      <c r="AB384" s="310"/>
    </row>
    <row r="385" spans="1:28" x14ac:dyDescent="0.25">
      <c r="A385" s="143"/>
      <c r="B385" s="313" t="s">
        <v>2143</v>
      </c>
      <c r="C385" s="312"/>
      <c r="D385" s="312"/>
      <c r="E385" s="319"/>
      <c r="F385" s="313"/>
      <c r="G385" s="31"/>
      <c r="H385" s="31"/>
      <c r="I385" s="31"/>
      <c r="J385" s="31"/>
      <c r="K385" s="31"/>
      <c r="L385" s="31"/>
      <c r="M385" s="31"/>
      <c r="N385" s="31"/>
      <c r="O385" s="31"/>
      <c r="P385" s="32"/>
      <c r="Q385" s="32"/>
      <c r="R385" s="32"/>
      <c r="S385" s="32"/>
      <c r="T385" s="32"/>
      <c r="U385" s="32"/>
      <c r="V385" s="32"/>
      <c r="W385" s="32"/>
      <c r="X385" s="32"/>
      <c r="Y385" s="310"/>
      <c r="Z385" s="310"/>
      <c r="AA385" s="142"/>
      <c r="AB385" s="310"/>
    </row>
    <row r="386" spans="1:28" x14ac:dyDescent="0.25">
      <c r="A386" s="143"/>
      <c r="B386" s="313" t="s">
        <v>2144</v>
      </c>
      <c r="C386" s="312"/>
      <c r="D386" s="312"/>
      <c r="E386" s="319"/>
      <c r="F386" s="313"/>
      <c r="G386" s="31"/>
      <c r="H386" s="31"/>
      <c r="I386" s="31"/>
      <c r="J386" s="31"/>
      <c r="K386" s="31"/>
      <c r="L386" s="31"/>
      <c r="M386" s="31"/>
      <c r="N386" s="31"/>
      <c r="O386" s="31"/>
      <c r="P386" s="32"/>
      <c r="Q386" s="32"/>
      <c r="R386" s="32"/>
      <c r="S386" s="32"/>
      <c r="T386" s="32"/>
      <c r="U386" s="32"/>
      <c r="V386" s="32"/>
      <c r="W386" s="32"/>
      <c r="X386" s="32"/>
      <c r="Y386" s="310"/>
      <c r="Z386" s="310"/>
      <c r="AA386" s="142"/>
      <c r="AB386" s="310"/>
    </row>
    <row r="387" spans="1:28" x14ac:dyDescent="0.25">
      <c r="A387" s="143"/>
      <c r="B387" s="313" t="s">
        <v>2145</v>
      </c>
      <c r="C387" s="312"/>
      <c r="D387" s="312"/>
      <c r="E387" s="319"/>
      <c r="F387" s="313"/>
      <c r="G387" s="31"/>
      <c r="H387" s="31"/>
      <c r="I387" s="31"/>
      <c r="J387" s="31"/>
      <c r="K387" s="31"/>
      <c r="L387" s="31"/>
      <c r="M387" s="31"/>
      <c r="N387" s="31"/>
      <c r="O387" s="31"/>
      <c r="P387" s="32"/>
      <c r="Q387" s="32"/>
      <c r="R387" s="32"/>
      <c r="S387" s="32"/>
      <c r="T387" s="32"/>
      <c r="U387" s="32"/>
      <c r="V387" s="32"/>
      <c r="W387" s="32"/>
      <c r="X387" s="32"/>
      <c r="Y387" s="310"/>
      <c r="Z387" s="310"/>
      <c r="AA387" s="142"/>
      <c r="AB387" s="310"/>
    </row>
    <row r="388" spans="1:28" x14ac:dyDescent="0.25">
      <c r="A388" s="143"/>
      <c r="B388" s="313" t="s">
        <v>2146</v>
      </c>
      <c r="C388" s="312"/>
      <c r="D388" s="312"/>
      <c r="E388" s="319"/>
      <c r="F388" s="313"/>
      <c r="G388" s="31"/>
      <c r="H388" s="31"/>
      <c r="I388" s="31"/>
      <c r="J388" s="31"/>
      <c r="K388" s="31"/>
      <c r="L388" s="31"/>
      <c r="M388" s="31"/>
      <c r="N388" s="31"/>
      <c r="O388" s="31"/>
      <c r="P388" s="32"/>
      <c r="Q388" s="32"/>
      <c r="R388" s="32"/>
      <c r="S388" s="32"/>
      <c r="T388" s="32"/>
      <c r="U388" s="32"/>
      <c r="V388" s="32"/>
      <c r="W388" s="32"/>
      <c r="X388" s="32"/>
      <c r="Y388" s="310"/>
      <c r="Z388" s="310"/>
      <c r="AA388" s="142"/>
      <c r="AB388" s="310"/>
    </row>
    <row r="389" spans="1:28" x14ac:dyDescent="0.25">
      <c r="A389" s="143"/>
      <c r="B389" s="313" t="s">
        <v>346</v>
      </c>
      <c r="C389" s="312"/>
      <c r="D389" s="312"/>
      <c r="E389" s="319"/>
      <c r="F389" s="313"/>
      <c r="G389" s="31"/>
      <c r="H389" s="31"/>
      <c r="I389" s="31"/>
      <c r="J389" s="31"/>
      <c r="K389" s="31"/>
      <c r="L389" s="31"/>
      <c r="M389" s="31"/>
      <c r="N389" s="31"/>
      <c r="O389" s="31"/>
      <c r="P389" s="32"/>
      <c r="Q389" s="32"/>
      <c r="R389" s="32"/>
      <c r="S389" s="32"/>
      <c r="T389" s="32"/>
      <c r="U389" s="32"/>
      <c r="V389" s="32"/>
      <c r="W389" s="32"/>
      <c r="X389" s="32"/>
      <c r="Y389" s="310"/>
      <c r="Z389" s="310"/>
      <c r="AA389" s="142"/>
      <c r="AB389" s="310"/>
    </row>
    <row r="390" spans="1:28" x14ac:dyDescent="0.25">
      <c r="A390" s="143"/>
      <c r="B390" s="313" t="s">
        <v>2147</v>
      </c>
      <c r="C390" s="312"/>
      <c r="D390" s="312"/>
      <c r="E390" s="319"/>
      <c r="F390" s="313"/>
      <c r="G390" s="31"/>
      <c r="H390" s="31"/>
      <c r="I390" s="31"/>
      <c r="J390" s="31"/>
      <c r="K390" s="31"/>
      <c r="L390" s="31"/>
      <c r="M390" s="31"/>
      <c r="N390" s="31"/>
      <c r="O390" s="31"/>
      <c r="P390" s="32"/>
      <c r="Q390" s="32"/>
      <c r="R390" s="32"/>
      <c r="S390" s="32"/>
      <c r="T390" s="32"/>
      <c r="U390" s="32"/>
      <c r="V390" s="32"/>
      <c r="W390" s="32"/>
      <c r="X390" s="32"/>
      <c r="Y390" s="310"/>
      <c r="Z390" s="310"/>
      <c r="AA390" s="142"/>
      <c r="AB390" s="310"/>
    </row>
    <row r="391" spans="1:28" x14ac:dyDescent="0.25">
      <c r="A391" s="143"/>
      <c r="B391" s="313" t="s">
        <v>2148</v>
      </c>
      <c r="C391" s="312"/>
      <c r="D391" s="312"/>
      <c r="E391" s="319"/>
      <c r="F391" s="313"/>
      <c r="G391" s="31"/>
      <c r="H391" s="31"/>
      <c r="I391" s="31"/>
      <c r="J391" s="31"/>
      <c r="K391" s="31"/>
      <c r="L391" s="31"/>
      <c r="M391" s="31"/>
      <c r="N391" s="31"/>
      <c r="O391" s="31"/>
      <c r="P391" s="32"/>
      <c r="Q391" s="32"/>
      <c r="R391" s="32"/>
      <c r="S391" s="32"/>
      <c r="T391" s="32"/>
      <c r="U391" s="32"/>
      <c r="V391" s="32"/>
      <c r="W391" s="32"/>
      <c r="X391" s="32"/>
      <c r="Y391" s="310"/>
      <c r="Z391" s="310"/>
      <c r="AA391" s="142"/>
      <c r="AB391" s="310"/>
    </row>
    <row r="392" spans="1:28" x14ac:dyDescent="0.25">
      <c r="A392" s="143"/>
      <c r="B392" s="313" t="s">
        <v>2149</v>
      </c>
      <c r="C392" s="312"/>
      <c r="D392" s="312"/>
      <c r="E392" s="319"/>
      <c r="F392" s="313"/>
      <c r="G392" s="31"/>
      <c r="H392" s="31"/>
      <c r="I392" s="31"/>
      <c r="J392" s="31"/>
      <c r="K392" s="31"/>
      <c r="L392" s="31"/>
      <c r="M392" s="31"/>
      <c r="N392" s="31"/>
      <c r="O392" s="31"/>
      <c r="P392" s="32"/>
      <c r="Q392" s="32"/>
      <c r="R392" s="32"/>
      <c r="S392" s="32"/>
      <c r="T392" s="32"/>
      <c r="U392" s="32"/>
      <c r="V392" s="32"/>
      <c r="W392" s="32"/>
      <c r="X392" s="32"/>
      <c r="Y392" s="310"/>
      <c r="Z392" s="310"/>
      <c r="AA392" s="142"/>
      <c r="AB392" s="310"/>
    </row>
    <row r="393" spans="1:28" x14ac:dyDescent="0.25">
      <c r="A393" s="143"/>
      <c r="B393" s="313" t="s">
        <v>350</v>
      </c>
      <c r="C393" s="312"/>
      <c r="D393" s="312"/>
      <c r="E393" s="319"/>
      <c r="F393" s="313"/>
      <c r="G393" s="31"/>
      <c r="H393" s="31"/>
      <c r="I393" s="31"/>
      <c r="J393" s="31"/>
      <c r="K393" s="31"/>
      <c r="L393" s="31"/>
      <c r="M393" s="31"/>
      <c r="N393" s="31"/>
      <c r="O393" s="31"/>
      <c r="P393" s="32"/>
      <c r="Q393" s="32"/>
      <c r="R393" s="32"/>
      <c r="S393" s="32"/>
      <c r="T393" s="32"/>
      <c r="U393" s="32"/>
      <c r="V393" s="32"/>
      <c r="W393" s="32"/>
      <c r="X393" s="32"/>
      <c r="Y393" s="310"/>
      <c r="Z393" s="310"/>
      <c r="AA393" s="142"/>
      <c r="AB393" s="310"/>
    </row>
    <row r="394" spans="1:28" x14ac:dyDescent="0.25">
      <c r="A394" s="143"/>
      <c r="B394" s="313" t="s">
        <v>2150</v>
      </c>
      <c r="C394" s="312"/>
      <c r="D394" s="312"/>
      <c r="E394" s="319"/>
      <c r="F394" s="313"/>
      <c r="G394" s="31"/>
      <c r="H394" s="31"/>
      <c r="I394" s="31"/>
      <c r="J394" s="31"/>
      <c r="K394" s="31"/>
      <c r="L394" s="31"/>
      <c r="M394" s="31"/>
      <c r="N394" s="31"/>
      <c r="O394" s="31"/>
      <c r="P394" s="32"/>
      <c r="Q394" s="32"/>
      <c r="R394" s="32"/>
      <c r="S394" s="32"/>
      <c r="T394" s="32"/>
      <c r="U394" s="32"/>
      <c r="V394" s="32"/>
      <c r="W394" s="32"/>
      <c r="X394" s="32"/>
      <c r="Y394" s="310"/>
      <c r="Z394" s="310"/>
      <c r="AA394" s="142"/>
      <c r="AB394" s="310"/>
    </row>
    <row r="395" spans="1:28" x14ac:dyDescent="0.25">
      <c r="A395" s="143"/>
      <c r="B395" s="313" t="s">
        <v>2151</v>
      </c>
      <c r="C395" s="312"/>
      <c r="D395" s="312"/>
      <c r="E395" s="319"/>
      <c r="F395" s="313"/>
      <c r="G395" s="31"/>
      <c r="H395" s="31"/>
      <c r="I395" s="31"/>
      <c r="J395" s="31"/>
      <c r="K395" s="31"/>
      <c r="L395" s="31"/>
      <c r="M395" s="31"/>
      <c r="N395" s="31"/>
      <c r="O395" s="31"/>
      <c r="P395" s="32"/>
      <c r="Q395" s="32"/>
      <c r="R395" s="32"/>
      <c r="S395" s="32"/>
      <c r="T395" s="32"/>
      <c r="U395" s="32"/>
      <c r="V395" s="32"/>
      <c r="W395" s="32"/>
      <c r="X395" s="32"/>
      <c r="Y395" s="310"/>
      <c r="Z395" s="310"/>
      <c r="AA395" s="142"/>
      <c r="AB395" s="310"/>
    </row>
    <row r="396" spans="1:28" x14ac:dyDescent="0.25">
      <c r="A396" s="143"/>
      <c r="B396" s="313" t="s">
        <v>2152</v>
      </c>
      <c r="C396" s="312"/>
      <c r="D396" s="312"/>
      <c r="E396" s="319"/>
      <c r="F396" s="313"/>
      <c r="G396" s="31"/>
      <c r="H396" s="31"/>
      <c r="I396" s="31"/>
      <c r="J396" s="31"/>
      <c r="K396" s="31"/>
      <c r="L396" s="31"/>
      <c r="M396" s="31"/>
      <c r="N396" s="31"/>
      <c r="O396" s="31"/>
      <c r="P396" s="32"/>
      <c r="Q396" s="32"/>
      <c r="R396" s="32"/>
      <c r="S396" s="32"/>
      <c r="T396" s="32"/>
      <c r="U396" s="32"/>
      <c r="V396" s="32"/>
      <c r="W396" s="32"/>
      <c r="X396" s="32"/>
      <c r="Y396" s="310"/>
      <c r="Z396" s="310"/>
      <c r="AA396" s="142"/>
      <c r="AB396" s="310"/>
    </row>
    <row r="397" spans="1:28" x14ac:dyDescent="0.25">
      <c r="A397" s="143"/>
      <c r="B397" s="313" t="s">
        <v>2153</v>
      </c>
      <c r="C397" s="312"/>
      <c r="D397" s="312"/>
      <c r="E397" s="319"/>
      <c r="F397" s="313"/>
      <c r="G397" s="31"/>
      <c r="H397" s="31"/>
      <c r="I397" s="31"/>
      <c r="J397" s="31"/>
      <c r="K397" s="31"/>
      <c r="L397" s="31"/>
      <c r="M397" s="31"/>
      <c r="N397" s="31"/>
      <c r="O397" s="31"/>
      <c r="P397" s="32"/>
      <c r="Q397" s="32"/>
      <c r="R397" s="32"/>
      <c r="S397" s="32"/>
      <c r="T397" s="32"/>
      <c r="U397" s="32"/>
      <c r="V397" s="32"/>
      <c r="W397" s="32"/>
      <c r="X397" s="32"/>
      <c r="Y397" s="310"/>
      <c r="Z397" s="310"/>
      <c r="AA397" s="142"/>
      <c r="AB397" s="310"/>
    </row>
    <row r="398" spans="1:28" x14ac:dyDescent="0.25">
      <c r="A398" s="143"/>
      <c r="B398" s="313" t="s">
        <v>2154</v>
      </c>
      <c r="C398" s="312"/>
      <c r="D398" s="312"/>
      <c r="E398" s="319"/>
      <c r="F398" s="313"/>
      <c r="G398" s="31"/>
      <c r="H398" s="31"/>
      <c r="I398" s="31"/>
      <c r="J398" s="31"/>
      <c r="K398" s="31"/>
      <c r="L398" s="31"/>
      <c r="M398" s="31"/>
      <c r="N398" s="31"/>
      <c r="O398" s="31"/>
      <c r="P398" s="32"/>
      <c r="Q398" s="32"/>
      <c r="R398" s="32"/>
      <c r="S398" s="32"/>
      <c r="T398" s="32"/>
      <c r="U398" s="32"/>
      <c r="V398" s="32"/>
      <c r="W398" s="32"/>
      <c r="X398" s="32"/>
      <c r="Y398" s="310"/>
      <c r="Z398" s="310"/>
      <c r="AA398" s="142"/>
      <c r="AB398" s="310"/>
    </row>
    <row r="399" spans="1:28" x14ac:dyDescent="0.25">
      <c r="A399" s="143"/>
      <c r="B399" s="313" t="s">
        <v>353</v>
      </c>
      <c r="C399" s="312"/>
      <c r="D399" s="312"/>
      <c r="E399" s="319"/>
      <c r="F399" s="313"/>
      <c r="G399" s="31"/>
      <c r="H399" s="31"/>
      <c r="I399" s="31"/>
      <c r="J399" s="31"/>
      <c r="K399" s="31"/>
      <c r="L399" s="31"/>
      <c r="M399" s="31"/>
      <c r="N399" s="31"/>
      <c r="O399" s="31"/>
      <c r="P399" s="32"/>
      <c r="Q399" s="32"/>
      <c r="R399" s="32"/>
      <c r="S399" s="32"/>
      <c r="T399" s="32"/>
      <c r="U399" s="32"/>
      <c r="V399" s="32"/>
      <c r="W399" s="32"/>
      <c r="X399" s="32"/>
      <c r="Y399" s="310"/>
      <c r="Z399" s="310"/>
      <c r="AA399" s="142"/>
      <c r="AB399" s="310"/>
    </row>
    <row r="400" spans="1:28" x14ac:dyDescent="0.25">
      <c r="A400" s="143"/>
      <c r="B400" s="313" t="s">
        <v>2155</v>
      </c>
      <c r="C400" s="312"/>
      <c r="D400" s="312"/>
      <c r="E400" s="319"/>
      <c r="F400" s="313"/>
      <c r="G400" s="31"/>
      <c r="H400" s="31"/>
      <c r="I400" s="31"/>
      <c r="J400" s="31"/>
      <c r="K400" s="31"/>
      <c r="L400" s="31"/>
      <c r="M400" s="31"/>
      <c r="N400" s="31"/>
      <c r="O400" s="31"/>
      <c r="P400" s="32"/>
      <c r="Q400" s="32"/>
      <c r="R400" s="32"/>
      <c r="S400" s="32"/>
      <c r="T400" s="32"/>
      <c r="U400" s="32"/>
      <c r="V400" s="32"/>
      <c r="W400" s="32"/>
      <c r="X400" s="32"/>
      <c r="Y400" s="310"/>
      <c r="Z400" s="310"/>
      <c r="AA400" s="142"/>
      <c r="AB400" s="310"/>
    </row>
    <row r="401" spans="1:28" x14ac:dyDescent="0.25">
      <c r="A401" s="143"/>
      <c r="B401" s="313" t="s">
        <v>2156</v>
      </c>
      <c r="C401" s="312"/>
      <c r="D401" s="312"/>
      <c r="E401" s="319"/>
      <c r="F401" s="313"/>
      <c r="G401" s="31"/>
      <c r="H401" s="31"/>
      <c r="I401" s="31"/>
      <c r="J401" s="31"/>
      <c r="K401" s="31"/>
      <c r="L401" s="31"/>
      <c r="M401" s="31"/>
      <c r="N401" s="31"/>
      <c r="O401" s="31"/>
      <c r="P401" s="32"/>
      <c r="Q401" s="32"/>
      <c r="R401" s="32"/>
      <c r="S401" s="32"/>
      <c r="T401" s="32"/>
      <c r="U401" s="32"/>
      <c r="V401" s="32"/>
      <c r="W401" s="32"/>
      <c r="X401" s="32"/>
      <c r="Y401" s="310"/>
      <c r="Z401" s="310"/>
      <c r="AA401" s="142"/>
      <c r="AB401" s="310"/>
    </row>
    <row r="402" spans="1:28" ht="25.5" x14ac:dyDescent="0.25">
      <c r="A402" s="143"/>
      <c r="B402" s="313" t="s">
        <v>2157</v>
      </c>
      <c r="C402" s="312"/>
      <c r="D402" s="312"/>
      <c r="E402" s="319"/>
      <c r="F402" s="313"/>
      <c r="G402" s="31"/>
      <c r="H402" s="31"/>
      <c r="I402" s="31"/>
      <c r="J402" s="31"/>
      <c r="K402" s="31"/>
      <c r="L402" s="31"/>
      <c r="M402" s="31"/>
      <c r="N402" s="31"/>
      <c r="O402" s="31"/>
      <c r="P402" s="32"/>
      <c r="Q402" s="32"/>
      <c r="R402" s="32"/>
      <c r="S402" s="32"/>
      <c r="T402" s="32"/>
      <c r="U402" s="32"/>
      <c r="V402" s="32"/>
      <c r="W402" s="32"/>
      <c r="X402" s="32"/>
      <c r="Y402" s="310"/>
      <c r="Z402" s="310"/>
      <c r="AA402" s="142"/>
      <c r="AB402" s="310"/>
    </row>
    <row r="403" spans="1:28" x14ac:dyDescent="0.25">
      <c r="A403" s="143"/>
      <c r="B403" s="313" t="s">
        <v>2158</v>
      </c>
      <c r="C403" s="312"/>
      <c r="D403" s="312"/>
      <c r="E403" s="319"/>
      <c r="F403" s="313"/>
      <c r="G403" s="31"/>
      <c r="H403" s="31"/>
      <c r="I403" s="31"/>
      <c r="J403" s="31"/>
      <c r="K403" s="31"/>
      <c r="L403" s="31"/>
      <c r="M403" s="31"/>
      <c r="N403" s="31"/>
      <c r="O403" s="31"/>
      <c r="P403" s="32"/>
      <c r="Q403" s="32"/>
      <c r="R403" s="32"/>
      <c r="S403" s="32"/>
      <c r="T403" s="32"/>
      <c r="U403" s="32"/>
      <c r="V403" s="32"/>
      <c r="W403" s="32"/>
      <c r="X403" s="32"/>
      <c r="Y403" s="310"/>
      <c r="Z403" s="310"/>
      <c r="AA403" s="142"/>
      <c r="AB403" s="310"/>
    </row>
    <row r="404" spans="1:28" x14ac:dyDescent="0.25">
      <c r="A404" s="143"/>
      <c r="B404" s="313" t="s">
        <v>354</v>
      </c>
      <c r="C404" s="312"/>
      <c r="D404" s="312"/>
      <c r="E404" s="319"/>
      <c r="F404" s="313"/>
      <c r="G404" s="31"/>
      <c r="H404" s="31"/>
      <c r="I404" s="31"/>
      <c r="J404" s="31"/>
      <c r="K404" s="31"/>
      <c r="L404" s="31"/>
      <c r="M404" s="31"/>
      <c r="N404" s="31"/>
      <c r="O404" s="31"/>
      <c r="P404" s="32"/>
      <c r="Q404" s="32"/>
      <c r="R404" s="32"/>
      <c r="S404" s="32"/>
      <c r="T404" s="32"/>
      <c r="U404" s="32"/>
      <c r="V404" s="32"/>
      <c r="W404" s="32"/>
      <c r="X404" s="32"/>
      <c r="Y404" s="310"/>
      <c r="Z404" s="310"/>
      <c r="AA404" s="142"/>
      <c r="AB404" s="310"/>
    </row>
    <row r="405" spans="1:28" x14ac:dyDescent="0.25">
      <c r="A405" s="143"/>
      <c r="B405" s="313" t="s">
        <v>2159</v>
      </c>
      <c r="C405" s="312"/>
      <c r="D405" s="312"/>
      <c r="E405" s="319"/>
      <c r="F405" s="313"/>
      <c r="G405" s="31"/>
      <c r="H405" s="31"/>
      <c r="I405" s="31"/>
      <c r="J405" s="31"/>
      <c r="K405" s="31"/>
      <c r="L405" s="31"/>
      <c r="M405" s="31"/>
      <c r="N405" s="31"/>
      <c r="O405" s="31"/>
      <c r="P405" s="32"/>
      <c r="Q405" s="32"/>
      <c r="R405" s="32"/>
      <c r="S405" s="32"/>
      <c r="T405" s="32"/>
      <c r="U405" s="32"/>
      <c r="V405" s="32"/>
      <c r="W405" s="32"/>
      <c r="X405" s="32"/>
      <c r="Y405" s="310"/>
      <c r="Z405" s="310"/>
      <c r="AA405" s="142"/>
      <c r="AB405" s="310"/>
    </row>
    <row r="406" spans="1:28" x14ac:dyDescent="0.25">
      <c r="A406" s="143"/>
      <c r="B406" s="313" t="s">
        <v>2160</v>
      </c>
      <c r="C406" s="312"/>
      <c r="D406" s="312"/>
      <c r="E406" s="319"/>
      <c r="F406" s="313"/>
      <c r="G406" s="31"/>
      <c r="H406" s="31"/>
      <c r="I406" s="31"/>
      <c r="J406" s="31"/>
      <c r="K406" s="31"/>
      <c r="L406" s="31"/>
      <c r="M406" s="31"/>
      <c r="N406" s="31"/>
      <c r="O406" s="31"/>
      <c r="P406" s="32"/>
      <c r="Q406" s="32"/>
      <c r="R406" s="32"/>
      <c r="S406" s="32"/>
      <c r="T406" s="32"/>
      <c r="U406" s="32"/>
      <c r="V406" s="32"/>
      <c r="W406" s="32"/>
      <c r="X406" s="32"/>
      <c r="Y406" s="310"/>
      <c r="Z406" s="310"/>
      <c r="AA406" s="142"/>
      <c r="AB406" s="310"/>
    </row>
    <row r="407" spans="1:28" x14ac:dyDescent="0.25">
      <c r="A407" s="143"/>
      <c r="B407" s="313" t="s">
        <v>2161</v>
      </c>
      <c r="C407" s="312"/>
      <c r="D407" s="312"/>
      <c r="E407" s="319"/>
      <c r="F407" s="313"/>
      <c r="G407" s="31"/>
      <c r="H407" s="31"/>
      <c r="I407" s="31"/>
      <c r="J407" s="31"/>
      <c r="K407" s="31"/>
      <c r="L407" s="31"/>
      <c r="M407" s="31"/>
      <c r="N407" s="31"/>
      <c r="O407" s="31"/>
      <c r="P407" s="32"/>
      <c r="Q407" s="32"/>
      <c r="R407" s="32"/>
      <c r="S407" s="32"/>
      <c r="T407" s="32"/>
      <c r="U407" s="32"/>
      <c r="V407" s="32"/>
      <c r="W407" s="32"/>
      <c r="X407" s="32"/>
      <c r="Y407" s="310"/>
      <c r="Z407" s="310"/>
      <c r="AA407" s="142"/>
      <c r="AB407" s="310"/>
    </row>
    <row r="408" spans="1:28" x14ac:dyDescent="0.25">
      <c r="A408" s="143"/>
      <c r="B408" s="313" t="s">
        <v>2162</v>
      </c>
      <c r="C408" s="312"/>
      <c r="D408" s="312"/>
      <c r="E408" s="319"/>
      <c r="F408" s="313"/>
      <c r="G408" s="31"/>
      <c r="H408" s="31"/>
      <c r="I408" s="31"/>
      <c r="J408" s="31"/>
      <c r="K408" s="31"/>
      <c r="L408" s="31"/>
      <c r="M408" s="31"/>
      <c r="N408" s="31"/>
      <c r="O408" s="31"/>
      <c r="P408" s="32"/>
      <c r="Q408" s="32"/>
      <c r="R408" s="32"/>
      <c r="S408" s="32"/>
      <c r="T408" s="32"/>
      <c r="U408" s="32"/>
      <c r="V408" s="32"/>
      <c r="W408" s="32"/>
      <c r="X408" s="32"/>
      <c r="Y408" s="310"/>
      <c r="Z408" s="310"/>
      <c r="AA408" s="142"/>
      <c r="AB408" s="310"/>
    </row>
    <row r="409" spans="1:28" x14ac:dyDescent="0.25">
      <c r="A409" s="143"/>
      <c r="B409" s="313" t="s">
        <v>2163</v>
      </c>
      <c r="C409" s="312"/>
      <c r="D409" s="312"/>
      <c r="E409" s="319"/>
      <c r="F409" s="313"/>
      <c r="G409" s="31"/>
      <c r="H409" s="31"/>
      <c r="I409" s="31"/>
      <c r="J409" s="31"/>
      <c r="K409" s="31"/>
      <c r="L409" s="31"/>
      <c r="M409" s="31"/>
      <c r="N409" s="31"/>
      <c r="O409" s="31"/>
      <c r="P409" s="32"/>
      <c r="Q409" s="32"/>
      <c r="R409" s="32"/>
      <c r="S409" s="32"/>
      <c r="T409" s="32"/>
      <c r="U409" s="32"/>
      <c r="V409" s="32"/>
      <c r="W409" s="32"/>
      <c r="X409" s="32"/>
      <c r="Y409" s="310"/>
      <c r="Z409" s="310"/>
      <c r="AA409" s="142"/>
      <c r="AB409" s="310"/>
    </row>
    <row r="410" spans="1:28" ht="25.5" x14ac:dyDescent="0.25">
      <c r="A410" s="143"/>
      <c r="B410" s="313" t="s">
        <v>2164</v>
      </c>
      <c r="C410" s="312"/>
      <c r="D410" s="312"/>
      <c r="E410" s="319"/>
      <c r="F410" s="313"/>
      <c r="G410" s="31"/>
      <c r="H410" s="31"/>
      <c r="I410" s="31"/>
      <c r="J410" s="31"/>
      <c r="K410" s="31"/>
      <c r="L410" s="31"/>
      <c r="M410" s="31"/>
      <c r="N410" s="31"/>
      <c r="O410" s="31"/>
      <c r="P410" s="32"/>
      <c r="Q410" s="32"/>
      <c r="R410" s="32"/>
      <c r="S410" s="32"/>
      <c r="T410" s="32"/>
      <c r="U410" s="32"/>
      <c r="V410" s="32"/>
      <c r="W410" s="32"/>
      <c r="X410" s="32"/>
      <c r="Y410" s="310"/>
      <c r="Z410" s="310"/>
      <c r="AA410" s="142"/>
      <c r="AB410" s="310"/>
    </row>
    <row r="411" spans="1:28" ht="25.5" x14ac:dyDescent="0.25">
      <c r="A411" s="143"/>
      <c r="B411" s="313" t="s">
        <v>2165</v>
      </c>
      <c r="C411" s="312"/>
      <c r="D411" s="312"/>
      <c r="E411" s="319"/>
      <c r="F411" s="313"/>
      <c r="G411" s="31"/>
      <c r="H411" s="31"/>
      <c r="I411" s="31"/>
      <c r="J411" s="31"/>
      <c r="K411" s="31"/>
      <c r="L411" s="31"/>
      <c r="M411" s="31"/>
      <c r="N411" s="31"/>
      <c r="O411" s="31"/>
      <c r="P411" s="32"/>
      <c r="Q411" s="32"/>
      <c r="R411" s="32"/>
      <c r="S411" s="32"/>
      <c r="T411" s="32"/>
      <c r="U411" s="32"/>
      <c r="V411" s="32"/>
      <c r="W411" s="32"/>
      <c r="X411" s="32"/>
      <c r="Y411" s="310"/>
      <c r="Z411" s="310"/>
      <c r="AA411" s="142"/>
      <c r="AB411" s="310"/>
    </row>
    <row r="412" spans="1:28" ht="25.5" x14ac:dyDescent="0.25">
      <c r="A412" s="143"/>
      <c r="B412" s="313" t="s">
        <v>2166</v>
      </c>
      <c r="C412" s="312"/>
      <c r="D412" s="312"/>
      <c r="E412" s="319"/>
      <c r="F412" s="313"/>
      <c r="G412" s="31"/>
      <c r="H412" s="31"/>
      <c r="I412" s="31"/>
      <c r="J412" s="31"/>
      <c r="K412" s="31"/>
      <c r="L412" s="31"/>
      <c r="M412" s="31"/>
      <c r="N412" s="31"/>
      <c r="O412" s="31"/>
      <c r="P412" s="32"/>
      <c r="Q412" s="32"/>
      <c r="R412" s="32"/>
      <c r="S412" s="32"/>
      <c r="T412" s="32"/>
      <c r="U412" s="32"/>
      <c r="V412" s="32"/>
      <c r="W412" s="32"/>
      <c r="X412" s="32"/>
      <c r="Y412" s="310"/>
      <c r="Z412" s="310"/>
      <c r="AA412" s="142"/>
      <c r="AB412" s="310"/>
    </row>
    <row r="413" spans="1:28" x14ac:dyDescent="0.25">
      <c r="A413" s="143"/>
      <c r="B413" s="313" t="s">
        <v>2167</v>
      </c>
      <c r="C413" s="312"/>
      <c r="D413" s="312"/>
      <c r="E413" s="319"/>
      <c r="F413" s="313"/>
      <c r="G413" s="31"/>
      <c r="H413" s="31"/>
      <c r="I413" s="31"/>
      <c r="J413" s="31"/>
      <c r="K413" s="31"/>
      <c r="L413" s="31"/>
      <c r="M413" s="31"/>
      <c r="N413" s="31"/>
      <c r="O413" s="31"/>
      <c r="P413" s="32"/>
      <c r="Q413" s="32"/>
      <c r="R413" s="32"/>
      <c r="S413" s="32"/>
      <c r="T413" s="32"/>
      <c r="U413" s="32"/>
      <c r="V413" s="32"/>
      <c r="W413" s="32"/>
      <c r="X413" s="32"/>
      <c r="Y413" s="310"/>
      <c r="Z413" s="310"/>
      <c r="AA413" s="142"/>
      <c r="AB413" s="310"/>
    </row>
    <row r="414" spans="1:28" x14ac:dyDescent="0.25">
      <c r="A414" s="143"/>
      <c r="B414" s="313" t="s">
        <v>2168</v>
      </c>
      <c r="C414" s="312"/>
      <c r="D414" s="312"/>
      <c r="E414" s="319"/>
      <c r="F414" s="313"/>
      <c r="G414" s="31"/>
      <c r="H414" s="31"/>
      <c r="I414" s="31"/>
      <c r="J414" s="31"/>
      <c r="K414" s="31"/>
      <c r="L414" s="31"/>
      <c r="M414" s="31"/>
      <c r="N414" s="31"/>
      <c r="O414" s="31"/>
      <c r="P414" s="32"/>
      <c r="Q414" s="32"/>
      <c r="R414" s="32"/>
      <c r="S414" s="32"/>
      <c r="T414" s="32"/>
      <c r="U414" s="32"/>
      <c r="V414" s="32"/>
      <c r="W414" s="32"/>
      <c r="X414" s="32"/>
      <c r="Y414" s="310"/>
      <c r="Z414" s="310"/>
      <c r="AA414" s="142"/>
      <c r="AB414" s="310"/>
    </row>
    <row r="415" spans="1:28" x14ac:dyDescent="0.25">
      <c r="A415" s="143"/>
      <c r="B415" s="313" t="s">
        <v>2169</v>
      </c>
      <c r="C415" s="312"/>
      <c r="D415" s="312"/>
      <c r="E415" s="319"/>
      <c r="F415" s="313"/>
      <c r="G415" s="31"/>
      <c r="H415" s="31"/>
      <c r="I415" s="31"/>
      <c r="J415" s="31"/>
      <c r="K415" s="31"/>
      <c r="L415" s="31"/>
      <c r="M415" s="31"/>
      <c r="N415" s="31"/>
      <c r="O415" s="31"/>
      <c r="P415" s="32"/>
      <c r="Q415" s="32"/>
      <c r="R415" s="32"/>
      <c r="S415" s="32"/>
      <c r="T415" s="32"/>
      <c r="U415" s="32"/>
      <c r="V415" s="32"/>
      <c r="W415" s="32"/>
      <c r="X415" s="32"/>
      <c r="Y415" s="310"/>
      <c r="Z415" s="310"/>
      <c r="AA415" s="142"/>
      <c r="AB415" s="310"/>
    </row>
    <row r="416" spans="1:28" x14ac:dyDescent="0.25">
      <c r="A416" s="143"/>
      <c r="B416" s="313" t="s">
        <v>2170</v>
      </c>
      <c r="C416" s="312"/>
      <c r="D416" s="312"/>
      <c r="E416" s="319"/>
      <c r="F416" s="313"/>
      <c r="G416" s="31"/>
      <c r="H416" s="31"/>
      <c r="I416" s="31"/>
      <c r="J416" s="31"/>
      <c r="K416" s="31"/>
      <c r="L416" s="31"/>
      <c r="M416" s="31"/>
      <c r="N416" s="31"/>
      <c r="O416" s="31"/>
      <c r="P416" s="32"/>
      <c r="Q416" s="32"/>
      <c r="R416" s="32"/>
      <c r="S416" s="32"/>
      <c r="T416" s="32"/>
      <c r="U416" s="32"/>
      <c r="V416" s="32"/>
      <c r="W416" s="32"/>
      <c r="X416" s="32"/>
      <c r="Y416" s="310"/>
      <c r="Z416" s="310"/>
      <c r="AA416" s="142"/>
      <c r="AB416" s="310"/>
    </row>
    <row r="417" spans="1:28" x14ac:dyDescent="0.25">
      <c r="A417" s="143"/>
      <c r="B417" s="313" t="s">
        <v>2171</v>
      </c>
      <c r="C417" s="312"/>
      <c r="D417" s="312"/>
      <c r="E417" s="319"/>
      <c r="F417" s="313"/>
      <c r="G417" s="31"/>
      <c r="H417" s="31"/>
      <c r="I417" s="31"/>
      <c r="J417" s="31"/>
      <c r="K417" s="31"/>
      <c r="L417" s="31"/>
      <c r="M417" s="31"/>
      <c r="N417" s="31"/>
      <c r="O417" s="31"/>
      <c r="P417" s="32"/>
      <c r="Q417" s="32"/>
      <c r="R417" s="32"/>
      <c r="S417" s="32"/>
      <c r="T417" s="32"/>
      <c r="U417" s="32"/>
      <c r="V417" s="32"/>
      <c r="W417" s="32"/>
      <c r="X417" s="32"/>
      <c r="Y417" s="310"/>
      <c r="Z417" s="310"/>
      <c r="AA417" s="142"/>
      <c r="AB417" s="310"/>
    </row>
    <row r="418" spans="1:28" x14ac:dyDescent="0.25">
      <c r="A418" s="143"/>
      <c r="B418" s="313" t="s">
        <v>2172</v>
      </c>
      <c r="C418" s="312"/>
      <c r="D418" s="312"/>
      <c r="E418" s="319"/>
      <c r="F418" s="313"/>
      <c r="G418" s="31"/>
      <c r="H418" s="31"/>
      <c r="I418" s="31"/>
      <c r="J418" s="31"/>
      <c r="K418" s="31"/>
      <c r="L418" s="31"/>
      <c r="M418" s="31"/>
      <c r="N418" s="31"/>
      <c r="O418" s="31"/>
      <c r="P418" s="32"/>
      <c r="Q418" s="32"/>
      <c r="R418" s="32"/>
      <c r="S418" s="32"/>
      <c r="T418" s="32"/>
      <c r="U418" s="32"/>
      <c r="V418" s="32"/>
      <c r="W418" s="32"/>
      <c r="X418" s="32"/>
      <c r="Y418" s="310"/>
      <c r="Z418" s="310"/>
      <c r="AA418" s="142"/>
      <c r="AB418" s="310"/>
    </row>
    <row r="419" spans="1:28" x14ac:dyDescent="0.25">
      <c r="A419" s="143"/>
      <c r="B419" s="313" t="s">
        <v>2173</v>
      </c>
      <c r="C419" s="312"/>
      <c r="D419" s="312"/>
      <c r="E419" s="319"/>
      <c r="F419" s="313"/>
      <c r="G419" s="31"/>
      <c r="H419" s="31"/>
      <c r="I419" s="31"/>
      <c r="J419" s="31"/>
      <c r="K419" s="31"/>
      <c r="L419" s="31"/>
      <c r="M419" s="31"/>
      <c r="N419" s="31"/>
      <c r="O419" s="31"/>
      <c r="P419" s="32"/>
      <c r="Q419" s="32"/>
      <c r="R419" s="32"/>
      <c r="S419" s="32"/>
      <c r="T419" s="32"/>
      <c r="U419" s="32"/>
      <c r="V419" s="32"/>
      <c r="W419" s="32"/>
      <c r="X419" s="32"/>
      <c r="Y419" s="310"/>
      <c r="Z419" s="310"/>
      <c r="AA419" s="142"/>
      <c r="AB419" s="310"/>
    </row>
    <row r="420" spans="1:28" x14ac:dyDescent="0.25">
      <c r="A420" s="143"/>
      <c r="B420" s="313" t="s">
        <v>2174</v>
      </c>
      <c r="C420" s="312"/>
      <c r="D420" s="312"/>
      <c r="E420" s="319"/>
      <c r="F420" s="313"/>
      <c r="G420" s="31"/>
      <c r="H420" s="31"/>
      <c r="I420" s="31"/>
      <c r="J420" s="31"/>
      <c r="K420" s="31"/>
      <c r="L420" s="31"/>
      <c r="M420" s="31"/>
      <c r="N420" s="31"/>
      <c r="O420" s="31"/>
      <c r="P420" s="32"/>
      <c r="Q420" s="32"/>
      <c r="R420" s="32"/>
      <c r="S420" s="32"/>
      <c r="T420" s="32"/>
      <c r="U420" s="32"/>
      <c r="V420" s="32"/>
      <c r="W420" s="32"/>
      <c r="X420" s="32"/>
      <c r="Y420" s="310"/>
      <c r="Z420" s="310"/>
      <c r="AA420" s="142"/>
      <c r="AB420" s="310"/>
    </row>
    <row r="421" spans="1:28" x14ac:dyDescent="0.25">
      <c r="A421" s="143"/>
      <c r="B421" s="313" t="s">
        <v>2175</v>
      </c>
      <c r="C421" s="312"/>
      <c r="D421" s="312"/>
      <c r="E421" s="319"/>
      <c r="F421" s="313"/>
      <c r="G421" s="31"/>
      <c r="H421" s="31"/>
      <c r="I421" s="31"/>
      <c r="J421" s="31"/>
      <c r="K421" s="31"/>
      <c r="L421" s="31"/>
      <c r="M421" s="31"/>
      <c r="N421" s="31"/>
      <c r="O421" s="31"/>
      <c r="P421" s="32"/>
      <c r="Q421" s="32"/>
      <c r="R421" s="32"/>
      <c r="S421" s="32"/>
      <c r="T421" s="32"/>
      <c r="U421" s="32"/>
      <c r="V421" s="32"/>
      <c r="W421" s="32"/>
      <c r="X421" s="32"/>
      <c r="Y421" s="310"/>
      <c r="Z421" s="310"/>
      <c r="AA421" s="142"/>
      <c r="AB421" s="310"/>
    </row>
    <row r="422" spans="1:28" x14ac:dyDescent="0.25">
      <c r="A422" s="143"/>
      <c r="B422" s="313" t="s">
        <v>2176</v>
      </c>
      <c r="C422" s="312"/>
      <c r="D422" s="312"/>
      <c r="E422" s="319"/>
      <c r="F422" s="313"/>
      <c r="G422" s="31"/>
      <c r="H422" s="31"/>
      <c r="I422" s="31"/>
      <c r="J422" s="31"/>
      <c r="K422" s="31"/>
      <c r="L422" s="31"/>
      <c r="M422" s="31"/>
      <c r="N422" s="31"/>
      <c r="O422" s="31"/>
      <c r="P422" s="32"/>
      <c r="Q422" s="32"/>
      <c r="R422" s="32"/>
      <c r="S422" s="32"/>
      <c r="T422" s="32"/>
      <c r="U422" s="32"/>
      <c r="V422" s="32"/>
      <c r="W422" s="32"/>
      <c r="X422" s="32"/>
      <c r="Y422" s="310"/>
      <c r="Z422" s="310"/>
      <c r="AA422" s="142"/>
      <c r="AB422" s="310"/>
    </row>
    <row r="423" spans="1:28" x14ac:dyDescent="0.25">
      <c r="A423" s="143"/>
      <c r="B423" s="313" t="s">
        <v>2177</v>
      </c>
      <c r="C423" s="312"/>
      <c r="D423" s="312"/>
      <c r="E423" s="319"/>
      <c r="F423" s="313"/>
      <c r="G423" s="31"/>
      <c r="H423" s="31"/>
      <c r="I423" s="31"/>
      <c r="J423" s="31"/>
      <c r="K423" s="31"/>
      <c r="L423" s="31"/>
      <c r="M423" s="31"/>
      <c r="N423" s="31"/>
      <c r="O423" s="31"/>
      <c r="P423" s="32"/>
      <c r="Q423" s="32"/>
      <c r="R423" s="32"/>
      <c r="S423" s="32"/>
      <c r="T423" s="32"/>
      <c r="U423" s="32"/>
      <c r="V423" s="32"/>
      <c r="W423" s="32"/>
      <c r="X423" s="32"/>
      <c r="Y423" s="310"/>
      <c r="Z423" s="310"/>
      <c r="AA423" s="142"/>
      <c r="AB423" s="310"/>
    </row>
    <row r="424" spans="1:28" x14ac:dyDescent="0.25">
      <c r="A424" s="143"/>
      <c r="B424" s="313" t="s">
        <v>2178</v>
      </c>
      <c r="C424" s="312"/>
      <c r="D424" s="312"/>
      <c r="E424" s="319"/>
      <c r="F424" s="313"/>
      <c r="G424" s="31"/>
      <c r="H424" s="31"/>
      <c r="I424" s="31"/>
      <c r="J424" s="31"/>
      <c r="K424" s="31"/>
      <c r="L424" s="31"/>
      <c r="M424" s="31"/>
      <c r="N424" s="31"/>
      <c r="O424" s="31"/>
      <c r="P424" s="32"/>
      <c r="Q424" s="32"/>
      <c r="R424" s="32"/>
      <c r="S424" s="32"/>
      <c r="T424" s="32"/>
      <c r="U424" s="32"/>
      <c r="V424" s="32"/>
      <c r="W424" s="32"/>
      <c r="X424" s="32"/>
      <c r="Y424" s="310"/>
      <c r="Z424" s="310"/>
      <c r="AA424" s="142"/>
      <c r="AB424" s="310"/>
    </row>
    <row r="425" spans="1:28" x14ac:dyDescent="0.25">
      <c r="A425" s="143"/>
      <c r="B425" s="313" t="s">
        <v>2179</v>
      </c>
      <c r="C425" s="312"/>
      <c r="D425" s="312"/>
      <c r="E425" s="319"/>
      <c r="F425" s="313"/>
      <c r="G425" s="31"/>
      <c r="H425" s="31"/>
      <c r="I425" s="31"/>
      <c r="J425" s="31"/>
      <c r="K425" s="31"/>
      <c r="L425" s="31"/>
      <c r="M425" s="31"/>
      <c r="N425" s="31"/>
      <c r="O425" s="31"/>
      <c r="P425" s="32"/>
      <c r="Q425" s="32"/>
      <c r="R425" s="32"/>
      <c r="S425" s="32"/>
      <c r="T425" s="32"/>
      <c r="U425" s="32"/>
      <c r="V425" s="32"/>
      <c r="W425" s="32"/>
      <c r="X425" s="32"/>
      <c r="Y425" s="310"/>
      <c r="Z425" s="310"/>
      <c r="AA425" s="142"/>
      <c r="AB425" s="310"/>
    </row>
    <row r="426" spans="1:28" x14ac:dyDescent="0.25">
      <c r="A426" s="143"/>
      <c r="B426" s="313" t="s">
        <v>2180</v>
      </c>
      <c r="C426" s="312"/>
      <c r="D426" s="312"/>
      <c r="E426" s="319"/>
      <c r="F426" s="313"/>
      <c r="G426" s="31"/>
      <c r="H426" s="31"/>
      <c r="I426" s="31"/>
      <c r="J426" s="31"/>
      <c r="K426" s="31"/>
      <c r="L426" s="31"/>
      <c r="M426" s="31"/>
      <c r="N426" s="31"/>
      <c r="O426" s="31"/>
      <c r="P426" s="32"/>
      <c r="Q426" s="32"/>
      <c r="R426" s="32"/>
      <c r="S426" s="32"/>
      <c r="T426" s="32"/>
      <c r="U426" s="32"/>
      <c r="V426" s="32"/>
      <c r="W426" s="32"/>
      <c r="X426" s="32"/>
      <c r="Y426" s="310"/>
      <c r="Z426" s="310"/>
      <c r="AA426" s="142"/>
      <c r="AB426" s="310"/>
    </row>
    <row r="427" spans="1:28" x14ac:dyDescent="0.25">
      <c r="A427" s="143"/>
      <c r="B427" s="313" t="s">
        <v>2181</v>
      </c>
      <c r="C427" s="312"/>
      <c r="D427" s="312"/>
      <c r="E427" s="319"/>
      <c r="F427" s="313"/>
      <c r="G427" s="31"/>
      <c r="H427" s="31"/>
      <c r="I427" s="31"/>
      <c r="J427" s="31"/>
      <c r="K427" s="31"/>
      <c r="L427" s="31"/>
      <c r="M427" s="31"/>
      <c r="N427" s="31"/>
      <c r="O427" s="31"/>
      <c r="P427" s="32"/>
      <c r="Q427" s="32"/>
      <c r="R427" s="32"/>
      <c r="S427" s="32"/>
      <c r="T427" s="32"/>
      <c r="U427" s="32"/>
      <c r="V427" s="32"/>
      <c r="W427" s="32"/>
      <c r="X427" s="32"/>
      <c r="Y427" s="310"/>
      <c r="Z427" s="310"/>
      <c r="AA427" s="142"/>
      <c r="AB427" s="310"/>
    </row>
    <row r="428" spans="1:28" x14ac:dyDescent="0.25">
      <c r="A428" s="143"/>
      <c r="B428" s="313" t="s">
        <v>2182</v>
      </c>
      <c r="C428" s="312"/>
      <c r="D428" s="312"/>
      <c r="E428" s="319"/>
      <c r="F428" s="313"/>
      <c r="G428" s="31"/>
      <c r="H428" s="31"/>
      <c r="I428" s="31"/>
      <c r="J428" s="31"/>
      <c r="K428" s="31"/>
      <c r="L428" s="31"/>
      <c r="M428" s="31"/>
      <c r="N428" s="31"/>
      <c r="O428" s="31"/>
      <c r="P428" s="32"/>
      <c r="Q428" s="32"/>
      <c r="R428" s="32"/>
      <c r="S428" s="32"/>
      <c r="T428" s="32"/>
      <c r="U428" s="32"/>
      <c r="V428" s="32"/>
      <c r="W428" s="32"/>
      <c r="X428" s="32"/>
      <c r="Y428" s="310"/>
      <c r="Z428" s="310"/>
      <c r="AA428" s="142"/>
      <c r="AB428" s="310"/>
    </row>
    <row r="429" spans="1:28" x14ac:dyDescent="0.25">
      <c r="A429" s="143"/>
      <c r="B429" s="313" t="s">
        <v>2183</v>
      </c>
      <c r="C429" s="312"/>
      <c r="D429" s="312"/>
      <c r="E429" s="319"/>
      <c r="F429" s="313"/>
      <c r="G429" s="31"/>
      <c r="H429" s="31"/>
      <c r="I429" s="31"/>
      <c r="J429" s="31"/>
      <c r="K429" s="31"/>
      <c r="L429" s="31"/>
      <c r="M429" s="31"/>
      <c r="N429" s="31"/>
      <c r="O429" s="31"/>
      <c r="P429" s="32"/>
      <c r="Q429" s="32"/>
      <c r="R429" s="32"/>
      <c r="S429" s="32"/>
      <c r="T429" s="32"/>
      <c r="U429" s="32"/>
      <c r="V429" s="32"/>
      <c r="W429" s="32"/>
      <c r="X429" s="32"/>
      <c r="Y429" s="310"/>
      <c r="Z429" s="310"/>
      <c r="AA429" s="142"/>
      <c r="AB429" s="310"/>
    </row>
    <row r="430" spans="1:28" ht="25.5" x14ac:dyDescent="0.25">
      <c r="A430" s="143"/>
      <c r="B430" s="313" t="s">
        <v>2184</v>
      </c>
      <c r="C430" s="312"/>
      <c r="D430" s="312"/>
      <c r="E430" s="319"/>
      <c r="F430" s="313"/>
      <c r="G430" s="31"/>
      <c r="H430" s="31"/>
      <c r="I430" s="31"/>
      <c r="J430" s="31"/>
      <c r="K430" s="31"/>
      <c r="L430" s="31"/>
      <c r="M430" s="31"/>
      <c r="N430" s="31"/>
      <c r="O430" s="31"/>
      <c r="P430" s="32"/>
      <c r="Q430" s="32"/>
      <c r="R430" s="32"/>
      <c r="S430" s="32"/>
      <c r="T430" s="32"/>
      <c r="U430" s="32"/>
      <c r="V430" s="32"/>
      <c r="W430" s="32"/>
      <c r="X430" s="32"/>
      <c r="Y430" s="310"/>
      <c r="Z430" s="310"/>
      <c r="AA430" s="142"/>
      <c r="AB430" s="310"/>
    </row>
    <row r="431" spans="1:28" ht="25.5" x14ac:dyDescent="0.25">
      <c r="A431" s="143"/>
      <c r="B431" s="313" t="s">
        <v>2185</v>
      </c>
      <c r="C431" s="312"/>
      <c r="D431" s="312"/>
      <c r="E431" s="319"/>
      <c r="F431" s="313"/>
      <c r="G431" s="31"/>
      <c r="H431" s="31"/>
      <c r="I431" s="31"/>
      <c r="J431" s="31"/>
      <c r="K431" s="31"/>
      <c r="L431" s="31"/>
      <c r="M431" s="31"/>
      <c r="N431" s="31"/>
      <c r="O431" s="31"/>
      <c r="P431" s="32"/>
      <c r="Q431" s="32"/>
      <c r="R431" s="32"/>
      <c r="S431" s="32"/>
      <c r="T431" s="32"/>
      <c r="U431" s="32"/>
      <c r="V431" s="32"/>
      <c r="W431" s="32"/>
      <c r="X431" s="32"/>
      <c r="Y431" s="310"/>
      <c r="Z431" s="310"/>
      <c r="AA431" s="142"/>
      <c r="AB431" s="310"/>
    </row>
    <row r="432" spans="1:28" x14ac:dyDescent="0.25">
      <c r="A432" s="143"/>
      <c r="B432" s="313" t="s">
        <v>361</v>
      </c>
      <c r="C432" s="312"/>
      <c r="D432" s="312"/>
      <c r="E432" s="319"/>
      <c r="F432" s="313"/>
      <c r="G432" s="31"/>
      <c r="H432" s="31"/>
      <c r="I432" s="31"/>
      <c r="J432" s="31"/>
      <c r="K432" s="31"/>
      <c r="L432" s="31"/>
      <c r="M432" s="31"/>
      <c r="N432" s="31"/>
      <c r="O432" s="31"/>
      <c r="P432" s="32"/>
      <c r="Q432" s="32"/>
      <c r="R432" s="32"/>
      <c r="S432" s="32"/>
      <c r="T432" s="32"/>
      <c r="U432" s="32"/>
      <c r="V432" s="32"/>
      <c r="W432" s="32"/>
      <c r="X432" s="32"/>
      <c r="Y432" s="310"/>
      <c r="Z432" s="310"/>
      <c r="AA432" s="142"/>
      <c r="AB432" s="310"/>
    </row>
    <row r="433" spans="1:28" x14ac:dyDescent="0.25">
      <c r="A433" s="143"/>
      <c r="B433" s="313" t="s">
        <v>2186</v>
      </c>
      <c r="C433" s="312"/>
      <c r="D433" s="312"/>
      <c r="E433" s="319"/>
      <c r="F433" s="313"/>
      <c r="G433" s="31"/>
      <c r="H433" s="31"/>
      <c r="I433" s="31"/>
      <c r="J433" s="31"/>
      <c r="K433" s="31"/>
      <c r="L433" s="31"/>
      <c r="M433" s="31"/>
      <c r="N433" s="31"/>
      <c r="O433" s="31"/>
      <c r="P433" s="32"/>
      <c r="Q433" s="32"/>
      <c r="R433" s="32"/>
      <c r="S433" s="32"/>
      <c r="T433" s="32"/>
      <c r="U433" s="32"/>
      <c r="V433" s="32"/>
      <c r="W433" s="32"/>
      <c r="X433" s="32"/>
      <c r="Y433" s="310"/>
      <c r="Z433" s="310"/>
      <c r="AA433" s="142"/>
      <c r="AB433" s="310"/>
    </row>
    <row r="434" spans="1:28" x14ac:dyDescent="0.25">
      <c r="A434" s="143"/>
      <c r="B434" s="313" t="s">
        <v>1926</v>
      </c>
      <c r="C434" s="312"/>
      <c r="D434" s="312"/>
      <c r="E434" s="319"/>
      <c r="F434" s="313"/>
      <c r="G434" s="31"/>
      <c r="H434" s="31"/>
      <c r="I434" s="31"/>
      <c r="J434" s="31"/>
      <c r="K434" s="31"/>
      <c r="L434" s="31"/>
      <c r="M434" s="31"/>
      <c r="N434" s="31"/>
      <c r="O434" s="31"/>
      <c r="P434" s="32"/>
      <c r="Q434" s="32"/>
      <c r="R434" s="32"/>
      <c r="S434" s="32"/>
      <c r="T434" s="32"/>
      <c r="U434" s="32"/>
      <c r="V434" s="32"/>
      <c r="W434" s="32"/>
      <c r="X434" s="32"/>
      <c r="Y434" s="310"/>
      <c r="Z434" s="310"/>
      <c r="AA434" s="142"/>
      <c r="AB434" s="310"/>
    </row>
    <row r="435" spans="1:28" x14ac:dyDescent="0.25">
      <c r="A435" s="143"/>
      <c r="B435" s="313" t="s">
        <v>2187</v>
      </c>
      <c r="C435" s="312"/>
      <c r="D435" s="312"/>
      <c r="E435" s="319"/>
      <c r="F435" s="313"/>
      <c r="G435" s="31"/>
      <c r="H435" s="31"/>
      <c r="I435" s="31"/>
      <c r="J435" s="31"/>
      <c r="K435" s="31"/>
      <c r="L435" s="31"/>
      <c r="M435" s="31"/>
      <c r="N435" s="31"/>
      <c r="O435" s="31"/>
      <c r="P435" s="32"/>
      <c r="Q435" s="32"/>
      <c r="R435" s="32"/>
      <c r="S435" s="32"/>
      <c r="T435" s="32"/>
      <c r="U435" s="32"/>
      <c r="V435" s="32"/>
      <c r="W435" s="32"/>
      <c r="X435" s="32"/>
      <c r="Y435" s="310"/>
      <c r="Z435" s="310"/>
      <c r="AA435" s="142"/>
      <c r="AB435" s="310"/>
    </row>
    <row r="436" spans="1:28" x14ac:dyDescent="0.25">
      <c r="A436" s="143"/>
      <c r="B436" s="313" t="s">
        <v>2188</v>
      </c>
      <c r="C436" s="312"/>
      <c r="D436" s="312"/>
      <c r="E436" s="319"/>
      <c r="F436" s="313"/>
      <c r="G436" s="31"/>
      <c r="H436" s="31"/>
      <c r="I436" s="31"/>
      <c r="J436" s="31"/>
      <c r="K436" s="31"/>
      <c r="L436" s="31"/>
      <c r="M436" s="31"/>
      <c r="N436" s="31"/>
      <c r="O436" s="31"/>
      <c r="P436" s="32"/>
      <c r="Q436" s="32"/>
      <c r="R436" s="32"/>
      <c r="S436" s="32"/>
      <c r="T436" s="32"/>
      <c r="U436" s="32"/>
      <c r="V436" s="32"/>
      <c r="W436" s="32"/>
      <c r="X436" s="32"/>
      <c r="Y436" s="310"/>
      <c r="Z436" s="310"/>
      <c r="AA436" s="142"/>
      <c r="AB436" s="310"/>
    </row>
    <row r="437" spans="1:28" x14ac:dyDescent="0.25">
      <c r="A437" s="143"/>
      <c r="B437" s="313" t="s">
        <v>2189</v>
      </c>
      <c r="C437" s="312"/>
      <c r="D437" s="312"/>
      <c r="E437" s="319"/>
      <c r="F437" s="313"/>
      <c r="G437" s="31"/>
      <c r="H437" s="31"/>
      <c r="I437" s="31"/>
      <c r="J437" s="31"/>
      <c r="K437" s="31"/>
      <c r="L437" s="31"/>
      <c r="M437" s="31"/>
      <c r="N437" s="31"/>
      <c r="O437" s="31"/>
      <c r="P437" s="32"/>
      <c r="Q437" s="32"/>
      <c r="R437" s="32"/>
      <c r="S437" s="32"/>
      <c r="T437" s="32"/>
      <c r="U437" s="32"/>
      <c r="V437" s="32"/>
      <c r="W437" s="32"/>
      <c r="X437" s="32"/>
      <c r="Y437" s="310"/>
      <c r="Z437" s="310"/>
      <c r="AA437" s="142"/>
      <c r="AB437" s="310"/>
    </row>
    <row r="438" spans="1:28" x14ac:dyDescent="0.25">
      <c r="A438" s="143"/>
      <c r="B438" s="313" t="s">
        <v>2190</v>
      </c>
      <c r="C438" s="312"/>
      <c r="D438" s="312"/>
      <c r="E438" s="319"/>
      <c r="F438" s="313"/>
      <c r="G438" s="31"/>
      <c r="H438" s="31"/>
      <c r="I438" s="31"/>
      <c r="J438" s="31"/>
      <c r="K438" s="31"/>
      <c r="L438" s="31"/>
      <c r="M438" s="31"/>
      <c r="N438" s="31"/>
      <c r="O438" s="31"/>
      <c r="P438" s="32"/>
      <c r="Q438" s="32"/>
      <c r="R438" s="32"/>
      <c r="S438" s="32"/>
      <c r="T438" s="32"/>
      <c r="U438" s="32"/>
      <c r="V438" s="32"/>
      <c r="W438" s="32"/>
      <c r="X438" s="32"/>
      <c r="Y438" s="310"/>
      <c r="Z438" s="310"/>
      <c r="AA438" s="142"/>
      <c r="AB438" s="310"/>
    </row>
    <row r="439" spans="1:28" x14ac:dyDescent="0.25">
      <c r="A439" s="143"/>
      <c r="B439" s="313" t="s">
        <v>2191</v>
      </c>
      <c r="C439" s="312"/>
      <c r="D439" s="312"/>
      <c r="E439" s="319"/>
      <c r="F439" s="313"/>
      <c r="G439" s="31"/>
      <c r="H439" s="31"/>
      <c r="I439" s="31"/>
      <c r="J439" s="31"/>
      <c r="K439" s="31"/>
      <c r="L439" s="31"/>
      <c r="M439" s="31"/>
      <c r="N439" s="31"/>
      <c r="O439" s="31"/>
      <c r="P439" s="32"/>
      <c r="Q439" s="32"/>
      <c r="R439" s="32"/>
      <c r="S439" s="32"/>
      <c r="T439" s="32"/>
      <c r="U439" s="32"/>
      <c r="V439" s="32"/>
      <c r="W439" s="32"/>
      <c r="X439" s="32"/>
      <c r="Y439" s="310"/>
      <c r="Z439" s="310"/>
      <c r="AA439" s="142"/>
      <c r="AB439" s="310"/>
    </row>
    <row r="440" spans="1:28" x14ac:dyDescent="0.25">
      <c r="A440" s="143"/>
      <c r="B440" s="313" t="s">
        <v>2192</v>
      </c>
      <c r="C440" s="312"/>
      <c r="D440" s="312"/>
      <c r="E440" s="319"/>
      <c r="F440" s="313"/>
      <c r="G440" s="31"/>
      <c r="H440" s="31"/>
      <c r="I440" s="31"/>
      <c r="J440" s="31"/>
      <c r="K440" s="31"/>
      <c r="L440" s="31"/>
      <c r="M440" s="31"/>
      <c r="N440" s="31"/>
      <c r="O440" s="31"/>
      <c r="P440" s="32"/>
      <c r="Q440" s="32"/>
      <c r="R440" s="32"/>
      <c r="S440" s="32"/>
      <c r="T440" s="32"/>
      <c r="U440" s="32"/>
      <c r="V440" s="32"/>
      <c r="W440" s="32"/>
      <c r="X440" s="32"/>
      <c r="Y440" s="310"/>
      <c r="Z440" s="310"/>
      <c r="AA440" s="142"/>
      <c r="AB440" s="310"/>
    </row>
    <row r="441" spans="1:28" x14ac:dyDescent="0.25">
      <c r="A441" s="143"/>
      <c r="B441" s="313" t="s">
        <v>2193</v>
      </c>
      <c r="C441" s="312"/>
      <c r="D441" s="312"/>
      <c r="E441" s="319"/>
      <c r="F441" s="313"/>
      <c r="G441" s="31"/>
      <c r="H441" s="31"/>
      <c r="I441" s="31"/>
      <c r="J441" s="31"/>
      <c r="K441" s="31"/>
      <c r="L441" s="31"/>
      <c r="M441" s="31"/>
      <c r="N441" s="31"/>
      <c r="O441" s="31"/>
      <c r="P441" s="32"/>
      <c r="Q441" s="32"/>
      <c r="R441" s="32"/>
      <c r="S441" s="32"/>
      <c r="T441" s="32"/>
      <c r="U441" s="32"/>
      <c r="V441" s="32"/>
      <c r="W441" s="32"/>
      <c r="X441" s="32"/>
      <c r="Y441" s="310"/>
      <c r="Z441" s="310"/>
      <c r="AA441" s="142"/>
      <c r="AB441" s="310"/>
    </row>
    <row r="442" spans="1:28" x14ac:dyDescent="0.25">
      <c r="A442" s="143"/>
      <c r="B442" s="313" t="s">
        <v>2194</v>
      </c>
      <c r="C442" s="312"/>
      <c r="D442" s="312"/>
      <c r="E442" s="319"/>
      <c r="F442" s="313"/>
      <c r="G442" s="31"/>
      <c r="H442" s="31"/>
      <c r="I442" s="31"/>
      <c r="J442" s="31"/>
      <c r="K442" s="31"/>
      <c r="L442" s="31"/>
      <c r="M442" s="31"/>
      <c r="N442" s="31"/>
      <c r="O442" s="31"/>
      <c r="P442" s="32"/>
      <c r="Q442" s="32"/>
      <c r="R442" s="32"/>
      <c r="S442" s="32"/>
      <c r="T442" s="32"/>
      <c r="U442" s="32"/>
      <c r="V442" s="32"/>
      <c r="W442" s="32"/>
      <c r="X442" s="32"/>
      <c r="Y442" s="310"/>
      <c r="Z442" s="310"/>
      <c r="AA442" s="142"/>
      <c r="AB442" s="310"/>
    </row>
    <row r="443" spans="1:28" x14ac:dyDescent="0.25">
      <c r="A443" s="143"/>
      <c r="B443" s="313" t="s">
        <v>2195</v>
      </c>
      <c r="C443" s="312"/>
      <c r="D443" s="312"/>
      <c r="E443" s="319"/>
      <c r="F443" s="313"/>
      <c r="G443" s="31"/>
      <c r="H443" s="31"/>
      <c r="I443" s="31"/>
      <c r="J443" s="31"/>
      <c r="K443" s="31"/>
      <c r="L443" s="31"/>
      <c r="M443" s="31"/>
      <c r="N443" s="31"/>
      <c r="O443" s="31"/>
      <c r="P443" s="32"/>
      <c r="Q443" s="32"/>
      <c r="R443" s="32"/>
      <c r="S443" s="32"/>
      <c r="T443" s="32"/>
      <c r="U443" s="32"/>
      <c r="V443" s="32"/>
      <c r="W443" s="32"/>
      <c r="X443" s="32"/>
      <c r="Y443" s="310"/>
      <c r="Z443" s="310"/>
      <c r="AA443" s="142"/>
      <c r="AB443" s="310"/>
    </row>
    <row r="444" spans="1:28" x14ac:dyDescent="0.25">
      <c r="A444" s="143"/>
      <c r="B444" s="313" t="s">
        <v>2196</v>
      </c>
      <c r="C444" s="312"/>
      <c r="D444" s="312"/>
      <c r="E444" s="319"/>
      <c r="F444" s="313"/>
      <c r="G444" s="31"/>
      <c r="H444" s="31"/>
      <c r="I444" s="31"/>
      <c r="J444" s="31"/>
      <c r="K444" s="31"/>
      <c r="L444" s="31"/>
      <c r="M444" s="31"/>
      <c r="N444" s="31"/>
      <c r="O444" s="31"/>
      <c r="P444" s="32"/>
      <c r="Q444" s="32"/>
      <c r="R444" s="32"/>
      <c r="S444" s="32"/>
      <c r="T444" s="32"/>
      <c r="U444" s="32"/>
      <c r="V444" s="32"/>
      <c r="W444" s="32"/>
      <c r="X444" s="32"/>
      <c r="Y444" s="310"/>
      <c r="Z444" s="310"/>
      <c r="AA444" s="142"/>
      <c r="AB444" s="310"/>
    </row>
    <row r="445" spans="1:28" s="444" customFormat="1" x14ac:dyDescent="0.25">
      <c r="A445" s="442">
        <v>54</v>
      </c>
      <c r="B445" s="433" t="s">
        <v>2197</v>
      </c>
      <c r="C445" s="206" t="str">
        <f>IF(AA445&gt;=450000,"LPN",IF(AND(AA445&gt;180000,AA445&lt;450000),"LP",IF(AND(AA445&gt;=53000,AA445&lt;=180000),"3C","2C ")))</f>
        <v>LP</v>
      </c>
      <c r="D445" s="206" t="s">
        <v>1790</v>
      </c>
      <c r="E445" s="206" t="s">
        <v>755</v>
      </c>
      <c r="F445" s="433"/>
      <c r="G445" s="209" t="s">
        <v>49</v>
      </c>
      <c r="H445" s="209" t="s">
        <v>49</v>
      </c>
      <c r="I445" s="209" t="s">
        <v>49</v>
      </c>
      <c r="J445" s="209" t="s">
        <v>49</v>
      </c>
      <c r="K445" s="209">
        <f>SUM(L445-20)</f>
        <v>41378</v>
      </c>
      <c r="L445" s="209">
        <f>SUM(M445*1)</f>
        <v>41398</v>
      </c>
      <c r="M445" s="209">
        <f>SUM(N445*1)</f>
        <v>41398</v>
      </c>
      <c r="N445" s="209">
        <f>SUM(O445*1)</f>
        <v>41398</v>
      </c>
      <c r="O445" s="209">
        <f>SUM(P445-15)</f>
        <v>41398</v>
      </c>
      <c r="P445" s="209">
        <f>SUM(Q445*1)</f>
        <v>41413</v>
      </c>
      <c r="Q445" s="209">
        <f>SUM(R445-8)</f>
        <v>41413</v>
      </c>
      <c r="R445" s="209">
        <f>SUM(S445-10)</f>
        <v>41421</v>
      </c>
      <c r="S445" s="209">
        <f>SUM(T445-30)</f>
        <v>41431</v>
      </c>
      <c r="T445" s="209">
        <f>SUM(U445*1)</f>
        <v>41461</v>
      </c>
      <c r="U445" s="209">
        <f>SUM(V445-30)</f>
        <v>41461</v>
      </c>
      <c r="V445" s="209">
        <f>SUM(W445-15)</f>
        <v>41491</v>
      </c>
      <c r="W445" s="209">
        <f>SUM(X445-10)</f>
        <v>41506</v>
      </c>
      <c r="X445" s="209">
        <v>41516</v>
      </c>
      <c r="Y445" s="210"/>
      <c r="Z445" s="210"/>
      <c r="AA445" s="443">
        <v>315000</v>
      </c>
      <c r="AB445" s="210"/>
    </row>
    <row r="446" spans="1:28" x14ac:dyDescent="0.25">
      <c r="A446" s="441"/>
      <c r="B446" s="362" t="s">
        <v>2198</v>
      </c>
      <c r="C446" s="361"/>
      <c r="D446" s="361"/>
      <c r="E446" s="213"/>
      <c r="F446" s="362"/>
      <c r="G446" s="39"/>
      <c r="H446" s="39"/>
      <c r="I446" s="39"/>
      <c r="J446" s="39"/>
      <c r="K446" s="39"/>
      <c r="L446" s="39"/>
      <c r="M446" s="39"/>
      <c r="N446" s="39"/>
      <c r="O446" s="39"/>
      <c r="P446" s="39"/>
      <c r="Q446" s="39"/>
      <c r="R446" s="39"/>
      <c r="S446" s="39"/>
      <c r="T446" s="39"/>
      <c r="U446" s="39"/>
      <c r="V446" s="39"/>
      <c r="W446" s="39"/>
      <c r="X446" s="39"/>
      <c r="Y446" s="364"/>
      <c r="Z446" s="364"/>
      <c r="AA446" s="216"/>
      <c r="AB446" s="364"/>
    </row>
    <row r="447" spans="1:28" x14ac:dyDescent="0.25">
      <c r="A447" s="441"/>
      <c r="B447" s="362" t="s">
        <v>2199</v>
      </c>
      <c r="C447" s="361"/>
      <c r="D447" s="361"/>
      <c r="E447" s="213"/>
      <c r="F447" s="362"/>
      <c r="G447" s="39"/>
      <c r="H447" s="39"/>
      <c r="I447" s="39"/>
      <c r="J447" s="39"/>
      <c r="K447" s="39"/>
      <c r="L447" s="39"/>
      <c r="M447" s="39"/>
      <c r="N447" s="39"/>
      <c r="O447" s="39"/>
      <c r="P447" s="39"/>
      <c r="Q447" s="39"/>
      <c r="R447" s="39"/>
      <c r="S447" s="39"/>
      <c r="T447" s="39"/>
      <c r="U447" s="39"/>
      <c r="V447" s="39"/>
      <c r="W447" s="39"/>
      <c r="X447" s="39"/>
      <c r="Y447" s="364"/>
      <c r="Z447" s="364"/>
      <c r="AA447" s="216"/>
      <c r="AB447" s="364"/>
    </row>
    <row r="448" spans="1:28" x14ac:dyDescent="0.25">
      <c r="A448" s="441"/>
      <c r="B448" s="362" t="s">
        <v>2200</v>
      </c>
      <c r="C448" s="361"/>
      <c r="D448" s="361"/>
      <c r="E448" s="213"/>
      <c r="F448" s="362"/>
      <c r="G448" s="39"/>
      <c r="H448" s="39"/>
      <c r="I448" s="39"/>
      <c r="J448" s="39"/>
      <c r="K448" s="39"/>
      <c r="L448" s="39"/>
      <c r="M448" s="39"/>
      <c r="N448" s="39"/>
      <c r="O448" s="39"/>
      <c r="P448" s="39"/>
      <c r="Q448" s="39"/>
      <c r="R448" s="39"/>
      <c r="S448" s="39"/>
      <c r="T448" s="39"/>
      <c r="U448" s="39"/>
      <c r="V448" s="39"/>
      <c r="W448" s="39"/>
      <c r="X448" s="39"/>
      <c r="Y448" s="364"/>
      <c r="Z448" s="364"/>
      <c r="AA448" s="216"/>
      <c r="AB448" s="364"/>
    </row>
    <row r="449" spans="1:28" x14ac:dyDescent="0.25">
      <c r="A449" s="441"/>
      <c r="B449" s="362" t="s">
        <v>2201</v>
      </c>
      <c r="C449" s="361"/>
      <c r="D449" s="361"/>
      <c r="E449" s="213"/>
      <c r="F449" s="362"/>
      <c r="G449" s="39"/>
      <c r="H449" s="39"/>
      <c r="I449" s="39"/>
      <c r="J449" s="39"/>
      <c r="K449" s="39"/>
      <c r="L449" s="39"/>
      <c r="M449" s="39"/>
      <c r="N449" s="39"/>
      <c r="O449" s="39"/>
      <c r="P449" s="39"/>
      <c r="Q449" s="39"/>
      <c r="R449" s="39"/>
      <c r="S449" s="39"/>
      <c r="T449" s="39"/>
      <c r="U449" s="39"/>
      <c r="V449" s="39"/>
      <c r="W449" s="39"/>
      <c r="X449" s="39"/>
      <c r="Y449" s="364"/>
      <c r="Z449" s="364"/>
      <c r="AA449" s="216"/>
      <c r="AB449" s="364"/>
    </row>
    <row r="450" spans="1:28" x14ac:dyDescent="0.25">
      <c r="A450" s="441"/>
      <c r="B450" s="362" t="s">
        <v>756</v>
      </c>
      <c r="C450" s="361"/>
      <c r="D450" s="361"/>
      <c r="E450" s="213"/>
      <c r="F450" s="362"/>
      <c r="G450" s="39"/>
      <c r="H450" s="39"/>
      <c r="I450" s="39"/>
      <c r="J450" s="39"/>
      <c r="K450" s="39"/>
      <c r="L450" s="39"/>
      <c r="M450" s="39"/>
      <c r="N450" s="39"/>
      <c r="O450" s="39"/>
      <c r="P450" s="39"/>
      <c r="Q450" s="39"/>
      <c r="R450" s="39"/>
      <c r="S450" s="39"/>
      <c r="T450" s="39"/>
      <c r="U450" s="39"/>
      <c r="V450" s="39"/>
      <c r="W450" s="39"/>
      <c r="X450" s="39"/>
      <c r="Y450" s="364"/>
      <c r="Z450" s="364"/>
      <c r="AA450" s="216"/>
      <c r="AB450" s="364"/>
    </row>
    <row r="451" spans="1:28" x14ac:dyDescent="0.25">
      <c r="A451" s="441"/>
      <c r="B451" s="362" t="s">
        <v>2202</v>
      </c>
      <c r="C451" s="361"/>
      <c r="D451" s="361"/>
      <c r="E451" s="213"/>
      <c r="F451" s="362"/>
      <c r="G451" s="39"/>
      <c r="H451" s="39"/>
      <c r="I451" s="39"/>
      <c r="J451" s="39"/>
      <c r="K451" s="39"/>
      <c r="L451" s="39"/>
      <c r="M451" s="39"/>
      <c r="N451" s="39"/>
      <c r="O451" s="39"/>
      <c r="P451" s="39"/>
      <c r="Q451" s="39"/>
      <c r="R451" s="39"/>
      <c r="S451" s="39"/>
      <c r="T451" s="39"/>
      <c r="U451" s="39"/>
      <c r="V451" s="39"/>
      <c r="W451" s="39"/>
      <c r="X451" s="39"/>
      <c r="Y451" s="364"/>
      <c r="Z451" s="364"/>
      <c r="AA451" s="216"/>
      <c r="AB451" s="364"/>
    </row>
    <row r="452" spans="1:28" x14ac:dyDescent="0.25">
      <c r="A452" s="441"/>
      <c r="B452" s="362" t="s">
        <v>2203</v>
      </c>
      <c r="C452" s="361"/>
      <c r="D452" s="361"/>
      <c r="E452" s="213"/>
      <c r="F452" s="362"/>
      <c r="G452" s="39"/>
      <c r="H452" s="39"/>
      <c r="I452" s="39"/>
      <c r="J452" s="39"/>
      <c r="K452" s="39"/>
      <c r="L452" s="39"/>
      <c r="M452" s="39"/>
      <c r="N452" s="39"/>
      <c r="O452" s="39"/>
      <c r="P452" s="39"/>
      <c r="Q452" s="39"/>
      <c r="R452" s="39"/>
      <c r="S452" s="39"/>
      <c r="T452" s="39"/>
      <c r="U452" s="39"/>
      <c r="V452" s="39"/>
      <c r="W452" s="39"/>
      <c r="X452" s="39"/>
      <c r="Y452" s="364"/>
      <c r="Z452" s="364"/>
      <c r="AA452" s="216"/>
      <c r="AB452" s="364"/>
    </row>
    <row r="453" spans="1:28" ht="25.5" x14ac:dyDescent="0.25">
      <c r="A453" s="441"/>
      <c r="B453" s="362" t="s">
        <v>2204</v>
      </c>
      <c r="C453" s="361"/>
      <c r="D453" s="361"/>
      <c r="E453" s="213"/>
      <c r="F453" s="362"/>
      <c r="G453" s="39"/>
      <c r="H453" s="39"/>
      <c r="I453" s="39"/>
      <c r="J453" s="39"/>
      <c r="K453" s="39"/>
      <c r="L453" s="39"/>
      <c r="M453" s="39"/>
      <c r="N453" s="39"/>
      <c r="O453" s="39"/>
      <c r="P453" s="39"/>
      <c r="Q453" s="39"/>
      <c r="R453" s="39"/>
      <c r="S453" s="39"/>
      <c r="T453" s="39"/>
      <c r="U453" s="39"/>
      <c r="V453" s="39"/>
      <c r="W453" s="39"/>
      <c r="X453" s="39"/>
      <c r="Y453" s="364"/>
      <c r="Z453" s="364"/>
      <c r="AA453" s="216"/>
      <c r="AB453" s="364"/>
    </row>
    <row r="454" spans="1:28" x14ac:dyDescent="0.25">
      <c r="A454" s="441"/>
      <c r="B454" s="362" t="s">
        <v>2205</v>
      </c>
      <c r="C454" s="361"/>
      <c r="D454" s="361"/>
      <c r="E454" s="213"/>
      <c r="F454" s="362"/>
      <c r="G454" s="39"/>
      <c r="H454" s="39"/>
      <c r="I454" s="39"/>
      <c r="J454" s="39"/>
      <c r="K454" s="39"/>
      <c r="L454" s="39"/>
      <c r="M454" s="39"/>
      <c r="N454" s="39"/>
      <c r="O454" s="39"/>
      <c r="P454" s="39"/>
      <c r="Q454" s="39"/>
      <c r="R454" s="39"/>
      <c r="S454" s="39"/>
      <c r="T454" s="39"/>
      <c r="U454" s="39"/>
      <c r="V454" s="39"/>
      <c r="W454" s="39"/>
      <c r="X454" s="39"/>
      <c r="Y454" s="364"/>
      <c r="Z454" s="364"/>
      <c r="AA454" s="216"/>
      <c r="AB454" s="364"/>
    </row>
    <row r="455" spans="1:28" x14ac:dyDescent="0.25">
      <c r="A455" s="441"/>
      <c r="B455" s="362" t="s">
        <v>2206</v>
      </c>
      <c r="C455" s="361"/>
      <c r="D455" s="361"/>
      <c r="E455" s="213"/>
      <c r="F455" s="362"/>
      <c r="G455" s="39"/>
      <c r="H455" s="39"/>
      <c r="I455" s="39"/>
      <c r="J455" s="39"/>
      <c r="K455" s="39"/>
      <c r="L455" s="39"/>
      <c r="M455" s="39"/>
      <c r="N455" s="39"/>
      <c r="O455" s="39"/>
      <c r="P455" s="39"/>
      <c r="Q455" s="39"/>
      <c r="R455" s="39"/>
      <c r="S455" s="39"/>
      <c r="T455" s="39"/>
      <c r="U455" s="39"/>
      <c r="V455" s="39"/>
      <c r="W455" s="39"/>
      <c r="X455" s="39"/>
      <c r="Y455" s="364"/>
      <c r="Z455" s="364"/>
      <c r="AA455" s="216"/>
      <c r="AB455" s="364"/>
    </row>
    <row r="456" spans="1:28" x14ac:dyDescent="0.25">
      <c r="A456" s="441"/>
      <c r="B456" s="362" t="s">
        <v>2207</v>
      </c>
      <c r="C456" s="361"/>
      <c r="D456" s="361"/>
      <c r="E456" s="213"/>
      <c r="F456" s="362"/>
      <c r="G456" s="39"/>
      <c r="H456" s="39"/>
      <c r="I456" s="39"/>
      <c r="J456" s="39"/>
      <c r="K456" s="39"/>
      <c r="L456" s="39"/>
      <c r="M456" s="39"/>
      <c r="N456" s="39"/>
      <c r="O456" s="39"/>
      <c r="P456" s="39"/>
      <c r="Q456" s="39"/>
      <c r="R456" s="39"/>
      <c r="S456" s="39"/>
      <c r="T456" s="39"/>
      <c r="U456" s="39"/>
      <c r="V456" s="39"/>
      <c r="W456" s="39"/>
      <c r="X456" s="39"/>
      <c r="Y456" s="364"/>
      <c r="Z456" s="364"/>
      <c r="AA456" s="216"/>
      <c r="AB456" s="364"/>
    </row>
    <row r="457" spans="1:28" x14ac:dyDescent="0.25">
      <c r="A457" s="441"/>
      <c r="B457" s="362" t="s">
        <v>2208</v>
      </c>
      <c r="C457" s="361"/>
      <c r="D457" s="361"/>
      <c r="E457" s="213"/>
      <c r="F457" s="362"/>
      <c r="G457" s="39"/>
      <c r="H457" s="39"/>
      <c r="I457" s="39"/>
      <c r="J457" s="39"/>
      <c r="K457" s="39"/>
      <c r="L457" s="39"/>
      <c r="M457" s="39"/>
      <c r="N457" s="39"/>
      <c r="O457" s="39"/>
      <c r="P457" s="39"/>
      <c r="Q457" s="39"/>
      <c r="R457" s="39"/>
      <c r="S457" s="39"/>
      <c r="T457" s="39"/>
      <c r="U457" s="39"/>
      <c r="V457" s="39"/>
      <c r="W457" s="39"/>
      <c r="X457" s="39"/>
      <c r="Y457" s="364"/>
      <c r="Z457" s="364"/>
      <c r="AA457" s="216"/>
      <c r="AB457" s="364"/>
    </row>
    <row r="458" spans="1:28" x14ac:dyDescent="0.25">
      <c r="A458" s="441"/>
      <c r="B458" s="362" t="s">
        <v>2209</v>
      </c>
      <c r="C458" s="361"/>
      <c r="D458" s="361"/>
      <c r="E458" s="213"/>
      <c r="F458" s="362"/>
      <c r="G458" s="39"/>
      <c r="H458" s="39"/>
      <c r="I458" s="39"/>
      <c r="J458" s="39"/>
      <c r="K458" s="39"/>
      <c r="L458" s="39"/>
      <c r="M458" s="39"/>
      <c r="N458" s="39"/>
      <c r="O458" s="39"/>
      <c r="P458" s="39"/>
      <c r="Q458" s="39"/>
      <c r="R458" s="39"/>
      <c r="S458" s="39"/>
      <c r="T458" s="39"/>
      <c r="U458" s="39"/>
      <c r="V458" s="39"/>
      <c r="W458" s="39"/>
      <c r="X458" s="39"/>
      <c r="Y458" s="364"/>
      <c r="Z458" s="364"/>
      <c r="AA458" s="216"/>
      <c r="AB458" s="364"/>
    </row>
    <row r="459" spans="1:28" x14ac:dyDescent="0.25">
      <c r="A459" s="441"/>
      <c r="B459" s="362" t="s">
        <v>2210</v>
      </c>
      <c r="C459" s="361"/>
      <c r="D459" s="361"/>
      <c r="E459" s="213"/>
      <c r="F459" s="362"/>
      <c r="G459" s="39"/>
      <c r="H459" s="39"/>
      <c r="I459" s="39"/>
      <c r="J459" s="39"/>
      <c r="K459" s="39"/>
      <c r="L459" s="39"/>
      <c r="M459" s="39"/>
      <c r="N459" s="39"/>
      <c r="O459" s="39"/>
      <c r="P459" s="39"/>
      <c r="Q459" s="39"/>
      <c r="R459" s="39"/>
      <c r="S459" s="39"/>
      <c r="T459" s="39"/>
      <c r="U459" s="39"/>
      <c r="V459" s="39"/>
      <c r="W459" s="39"/>
      <c r="X459" s="39"/>
      <c r="Y459" s="364"/>
      <c r="Z459" s="364"/>
      <c r="AA459" s="216"/>
      <c r="AB459" s="364"/>
    </row>
    <row r="460" spans="1:28" x14ac:dyDescent="0.25">
      <c r="A460" s="441"/>
      <c r="B460" s="362" t="s">
        <v>2211</v>
      </c>
      <c r="C460" s="361"/>
      <c r="D460" s="361"/>
      <c r="E460" s="213"/>
      <c r="F460" s="362"/>
      <c r="G460" s="39"/>
      <c r="H460" s="39"/>
      <c r="I460" s="39"/>
      <c r="J460" s="39"/>
      <c r="K460" s="39"/>
      <c r="L460" s="39"/>
      <c r="M460" s="39"/>
      <c r="N460" s="39"/>
      <c r="O460" s="39"/>
      <c r="P460" s="39"/>
      <c r="Q460" s="39"/>
      <c r="R460" s="39"/>
      <c r="S460" s="39"/>
      <c r="T460" s="39"/>
      <c r="U460" s="39"/>
      <c r="V460" s="39"/>
      <c r="W460" s="39"/>
      <c r="X460" s="39"/>
      <c r="Y460" s="364"/>
      <c r="Z460" s="364"/>
      <c r="AA460" s="216"/>
      <c r="AB460" s="364"/>
    </row>
    <row r="461" spans="1:28" x14ac:dyDescent="0.25">
      <c r="A461" s="441"/>
      <c r="B461" s="362" t="s">
        <v>2212</v>
      </c>
      <c r="C461" s="361"/>
      <c r="D461" s="361"/>
      <c r="E461" s="213"/>
      <c r="F461" s="362"/>
      <c r="G461" s="39"/>
      <c r="H461" s="39"/>
      <c r="I461" s="39"/>
      <c r="J461" s="39"/>
      <c r="K461" s="39"/>
      <c r="L461" s="39"/>
      <c r="M461" s="39"/>
      <c r="N461" s="39"/>
      <c r="O461" s="39"/>
      <c r="P461" s="39"/>
      <c r="Q461" s="39"/>
      <c r="R461" s="39"/>
      <c r="S461" s="39"/>
      <c r="T461" s="39"/>
      <c r="U461" s="39"/>
      <c r="V461" s="39"/>
      <c r="W461" s="39"/>
      <c r="X461" s="39"/>
      <c r="Y461" s="364"/>
      <c r="Z461" s="364"/>
      <c r="AA461" s="216"/>
      <c r="AB461" s="364"/>
    </row>
    <row r="462" spans="1:28" x14ac:dyDescent="0.25">
      <c r="A462" s="441"/>
      <c r="B462" s="362" t="s">
        <v>2213</v>
      </c>
      <c r="C462" s="361"/>
      <c r="D462" s="361"/>
      <c r="E462" s="213"/>
      <c r="F462" s="362"/>
      <c r="G462" s="39"/>
      <c r="H462" s="39"/>
      <c r="I462" s="39"/>
      <c r="J462" s="39"/>
      <c r="K462" s="39"/>
      <c r="L462" s="39"/>
      <c r="M462" s="39"/>
      <c r="N462" s="39"/>
      <c r="O462" s="39"/>
      <c r="P462" s="39"/>
      <c r="Q462" s="39"/>
      <c r="R462" s="39"/>
      <c r="S462" s="39"/>
      <c r="T462" s="39"/>
      <c r="U462" s="39"/>
      <c r="V462" s="39"/>
      <c r="W462" s="39"/>
      <c r="X462" s="39"/>
      <c r="Y462" s="364"/>
      <c r="Z462" s="364"/>
      <c r="AA462" s="216"/>
      <c r="AB462" s="364"/>
    </row>
    <row r="463" spans="1:28" x14ac:dyDescent="0.25">
      <c r="A463" s="441"/>
      <c r="B463" s="362" t="s">
        <v>2214</v>
      </c>
      <c r="C463" s="361"/>
      <c r="D463" s="361"/>
      <c r="E463" s="213"/>
      <c r="F463" s="362"/>
      <c r="G463" s="39"/>
      <c r="H463" s="39"/>
      <c r="I463" s="39"/>
      <c r="J463" s="39"/>
      <c r="K463" s="39"/>
      <c r="L463" s="39"/>
      <c r="M463" s="39"/>
      <c r="N463" s="39"/>
      <c r="O463" s="39"/>
      <c r="P463" s="39"/>
      <c r="Q463" s="39"/>
      <c r="R463" s="39"/>
      <c r="S463" s="39"/>
      <c r="T463" s="39"/>
      <c r="U463" s="39"/>
      <c r="V463" s="39"/>
      <c r="W463" s="39"/>
      <c r="X463" s="39"/>
      <c r="Y463" s="364"/>
      <c r="Z463" s="364"/>
      <c r="AA463" s="216"/>
      <c r="AB463" s="364"/>
    </row>
    <row r="464" spans="1:28" x14ac:dyDescent="0.25">
      <c r="A464" s="441"/>
      <c r="B464" s="362" t="s">
        <v>2215</v>
      </c>
      <c r="C464" s="361"/>
      <c r="D464" s="361"/>
      <c r="E464" s="213"/>
      <c r="F464" s="362"/>
      <c r="G464" s="39"/>
      <c r="H464" s="39"/>
      <c r="I464" s="39"/>
      <c r="J464" s="39"/>
      <c r="K464" s="39"/>
      <c r="L464" s="39"/>
      <c r="M464" s="39"/>
      <c r="N464" s="39"/>
      <c r="O464" s="39"/>
      <c r="P464" s="39"/>
      <c r="Q464" s="39"/>
      <c r="R464" s="39"/>
      <c r="S464" s="39"/>
      <c r="T464" s="39"/>
      <c r="U464" s="39"/>
      <c r="V464" s="39"/>
      <c r="W464" s="39"/>
      <c r="X464" s="39"/>
      <c r="Y464" s="364"/>
      <c r="Z464" s="364"/>
      <c r="AA464" s="216"/>
      <c r="AB464" s="364"/>
    </row>
    <row r="465" spans="1:28" x14ac:dyDescent="0.25">
      <c r="A465" s="441"/>
      <c r="B465" s="362" t="s">
        <v>2216</v>
      </c>
      <c r="C465" s="361"/>
      <c r="D465" s="361"/>
      <c r="E465" s="213"/>
      <c r="F465" s="362"/>
      <c r="G465" s="39"/>
      <c r="H465" s="39"/>
      <c r="I465" s="39"/>
      <c r="J465" s="39"/>
      <c r="K465" s="39"/>
      <c r="L465" s="39"/>
      <c r="M465" s="39"/>
      <c r="N465" s="39"/>
      <c r="O465" s="39"/>
      <c r="P465" s="39"/>
      <c r="Q465" s="39"/>
      <c r="R465" s="39"/>
      <c r="S465" s="39"/>
      <c r="T465" s="39"/>
      <c r="U465" s="39"/>
      <c r="V465" s="39"/>
      <c r="W465" s="39"/>
      <c r="X465" s="39"/>
      <c r="Y465" s="364"/>
      <c r="Z465" s="364"/>
      <c r="AA465" s="216"/>
      <c r="AB465" s="364"/>
    </row>
    <row r="466" spans="1:28" x14ac:dyDescent="0.25">
      <c r="A466" s="441"/>
      <c r="B466" s="362" t="s">
        <v>2217</v>
      </c>
      <c r="C466" s="361"/>
      <c r="D466" s="361"/>
      <c r="E466" s="213"/>
      <c r="F466" s="362"/>
      <c r="G466" s="39"/>
      <c r="H466" s="39"/>
      <c r="I466" s="39"/>
      <c r="J466" s="39"/>
      <c r="K466" s="39"/>
      <c r="L466" s="39"/>
      <c r="M466" s="39"/>
      <c r="N466" s="39"/>
      <c r="O466" s="39"/>
      <c r="P466" s="39"/>
      <c r="Q466" s="39"/>
      <c r="R466" s="39"/>
      <c r="S466" s="39"/>
      <c r="T466" s="39"/>
      <c r="U466" s="39"/>
      <c r="V466" s="39"/>
      <c r="W466" s="39"/>
      <c r="X466" s="39"/>
      <c r="Y466" s="364"/>
      <c r="Z466" s="364"/>
      <c r="AA466" s="216"/>
      <c r="AB466" s="364"/>
    </row>
    <row r="467" spans="1:28" x14ac:dyDescent="0.25">
      <c r="A467" s="441"/>
      <c r="B467" s="362" t="s">
        <v>2218</v>
      </c>
      <c r="C467" s="361"/>
      <c r="D467" s="361"/>
      <c r="E467" s="213"/>
      <c r="F467" s="362"/>
      <c r="G467" s="39"/>
      <c r="H467" s="39"/>
      <c r="I467" s="39"/>
      <c r="J467" s="39"/>
      <c r="K467" s="39"/>
      <c r="L467" s="39"/>
      <c r="M467" s="39"/>
      <c r="N467" s="39"/>
      <c r="O467" s="39"/>
      <c r="P467" s="39"/>
      <c r="Q467" s="39"/>
      <c r="R467" s="39"/>
      <c r="S467" s="39"/>
      <c r="T467" s="39"/>
      <c r="U467" s="39"/>
      <c r="V467" s="39"/>
      <c r="W467" s="39"/>
      <c r="X467" s="39"/>
      <c r="Y467" s="364"/>
      <c r="Z467" s="364"/>
      <c r="AA467" s="216"/>
      <c r="AB467" s="364"/>
    </row>
    <row r="468" spans="1:28" x14ac:dyDescent="0.25">
      <c r="A468" s="441"/>
      <c r="B468" s="362" t="s">
        <v>2219</v>
      </c>
      <c r="C468" s="361"/>
      <c r="D468" s="361"/>
      <c r="E468" s="213"/>
      <c r="F468" s="362"/>
      <c r="G468" s="39"/>
      <c r="H468" s="39"/>
      <c r="I468" s="39"/>
      <c r="J468" s="39"/>
      <c r="K468" s="39"/>
      <c r="L468" s="39"/>
      <c r="M468" s="39"/>
      <c r="N468" s="39"/>
      <c r="O468" s="39"/>
      <c r="P468" s="39"/>
      <c r="Q468" s="39"/>
      <c r="R468" s="39"/>
      <c r="S468" s="39"/>
      <c r="T468" s="39"/>
      <c r="U468" s="39"/>
      <c r="V468" s="39"/>
      <c r="W468" s="39"/>
      <c r="X468" s="39"/>
      <c r="Y468" s="364"/>
      <c r="Z468" s="364"/>
      <c r="AA468" s="216"/>
      <c r="AB468" s="364"/>
    </row>
    <row r="469" spans="1:28" x14ac:dyDescent="0.25">
      <c r="A469" s="441"/>
      <c r="B469" s="362" t="s">
        <v>2220</v>
      </c>
      <c r="C469" s="361"/>
      <c r="D469" s="361"/>
      <c r="E469" s="213"/>
      <c r="F469" s="362"/>
      <c r="G469" s="39"/>
      <c r="H469" s="39"/>
      <c r="I469" s="39"/>
      <c r="J469" s="39"/>
      <c r="K469" s="39"/>
      <c r="L469" s="39"/>
      <c r="M469" s="39"/>
      <c r="N469" s="39"/>
      <c r="O469" s="39"/>
      <c r="P469" s="39"/>
      <c r="Q469" s="39"/>
      <c r="R469" s="39"/>
      <c r="S469" s="39"/>
      <c r="T469" s="39"/>
      <c r="U469" s="39"/>
      <c r="V469" s="39"/>
      <c r="W469" s="39"/>
      <c r="X469" s="39"/>
      <c r="Y469" s="364"/>
      <c r="Z469" s="364"/>
      <c r="AA469" s="216"/>
      <c r="AB469" s="364"/>
    </row>
    <row r="470" spans="1:28" x14ac:dyDescent="0.25">
      <c r="A470" s="441"/>
      <c r="B470" s="362" t="s">
        <v>2221</v>
      </c>
      <c r="C470" s="361"/>
      <c r="D470" s="361"/>
      <c r="E470" s="213"/>
      <c r="F470" s="362"/>
      <c r="G470" s="39"/>
      <c r="H470" s="39"/>
      <c r="I470" s="39"/>
      <c r="J470" s="39"/>
      <c r="K470" s="39"/>
      <c r="L470" s="39"/>
      <c r="M470" s="39"/>
      <c r="N470" s="39"/>
      <c r="O470" s="39"/>
      <c r="P470" s="39"/>
      <c r="Q470" s="39"/>
      <c r="R470" s="39"/>
      <c r="S470" s="39"/>
      <c r="T470" s="39"/>
      <c r="U470" s="39"/>
      <c r="V470" s="39"/>
      <c r="W470" s="39"/>
      <c r="X470" s="39"/>
      <c r="Y470" s="364"/>
      <c r="Z470" s="364"/>
      <c r="AA470" s="216"/>
      <c r="AB470" s="364"/>
    </row>
    <row r="471" spans="1:28" x14ac:dyDescent="0.25">
      <c r="A471" s="441"/>
      <c r="B471" s="362" t="s">
        <v>2222</v>
      </c>
      <c r="C471" s="361"/>
      <c r="D471" s="361"/>
      <c r="E471" s="213"/>
      <c r="F471" s="362"/>
      <c r="G471" s="39"/>
      <c r="H471" s="39"/>
      <c r="I471" s="39"/>
      <c r="J471" s="39"/>
      <c r="K471" s="39"/>
      <c r="L471" s="39"/>
      <c r="M471" s="39"/>
      <c r="N471" s="39"/>
      <c r="O471" s="39"/>
      <c r="P471" s="39"/>
      <c r="Q471" s="39"/>
      <c r="R471" s="39"/>
      <c r="S471" s="39"/>
      <c r="T471" s="39"/>
      <c r="U471" s="39"/>
      <c r="V471" s="39"/>
      <c r="W471" s="39"/>
      <c r="X471" s="39"/>
      <c r="Y471" s="364"/>
      <c r="Z471" s="364"/>
      <c r="AA471" s="216"/>
      <c r="AB471" s="364"/>
    </row>
    <row r="472" spans="1:28" x14ac:dyDescent="0.25">
      <c r="A472" s="441"/>
      <c r="B472" s="362" t="s">
        <v>2223</v>
      </c>
      <c r="C472" s="361"/>
      <c r="D472" s="361"/>
      <c r="E472" s="213"/>
      <c r="F472" s="362"/>
      <c r="G472" s="39"/>
      <c r="H472" s="39"/>
      <c r="I472" s="39"/>
      <c r="J472" s="39"/>
      <c r="K472" s="39"/>
      <c r="L472" s="39"/>
      <c r="M472" s="39"/>
      <c r="N472" s="39"/>
      <c r="O472" s="39"/>
      <c r="P472" s="39"/>
      <c r="Q472" s="39"/>
      <c r="R472" s="39"/>
      <c r="S472" s="39"/>
      <c r="T472" s="39"/>
      <c r="U472" s="39"/>
      <c r="V472" s="39"/>
      <c r="W472" s="39"/>
      <c r="X472" s="39"/>
      <c r="Y472" s="364"/>
      <c r="Z472" s="364"/>
      <c r="AA472" s="216"/>
      <c r="AB472" s="364"/>
    </row>
    <row r="473" spans="1:28" x14ac:dyDescent="0.25">
      <c r="A473" s="441"/>
      <c r="B473" s="362" t="s">
        <v>2224</v>
      </c>
      <c r="C473" s="361"/>
      <c r="D473" s="361"/>
      <c r="E473" s="213"/>
      <c r="F473" s="362"/>
      <c r="G473" s="39"/>
      <c r="H473" s="39"/>
      <c r="I473" s="39"/>
      <c r="J473" s="39"/>
      <c r="K473" s="39"/>
      <c r="L473" s="39"/>
      <c r="M473" s="39"/>
      <c r="N473" s="39"/>
      <c r="O473" s="39"/>
      <c r="P473" s="39"/>
      <c r="Q473" s="39"/>
      <c r="R473" s="39"/>
      <c r="S473" s="39"/>
      <c r="T473" s="39"/>
      <c r="U473" s="39"/>
      <c r="V473" s="39"/>
      <c r="W473" s="39"/>
      <c r="X473" s="39"/>
      <c r="Y473" s="364"/>
      <c r="Z473" s="364"/>
      <c r="AA473" s="216"/>
      <c r="AB473" s="364"/>
    </row>
    <row r="474" spans="1:28" x14ac:dyDescent="0.25">
      <c r="A474" s="441"/>
      <c r="B474" s="362" t="s">
        <v>2225</v>
      </c>
      <c r="C474" s="361"/>
      <c r="D474" s="361"/>
      <c r="E474" s="213"/>
      <c r="F474" s="362"/>
      <c r="G474" s="39"/>
      <c r="H474" s="39"/>
      <c r="I474" s="39"/>
      <c r="J474" s="39"/>
      <c r="K474" s="39"/>
      <c r="L474" s="39"/>
      <c r="M474" s="39"/>
      <c r="N474" s="39"/>
      <c r="O474" s="39"/>
      <c r="P474" s="39"/>
      <c r="Q474" s="39"/>
      <c r="R474" s="39"/>
      <c r="S474" s="39"/>
      <c r="T474" s="39"/>
      <c r="U474" s="39"/>
      <c r="V474" s="39"/>
      <c r="W474" s="39"/>
      <c r="X474" s="39"/>
      <c r="Y474" s="364"/>
      <c r="Z474" s="364"/>
      <c r="AA474" s="216"/>
      <c r="AB474" s="364"/>
    </row>
    <row r="475" spans="1:28" x14ac:dyDescent="0.25">
      <c r="A475" s="441"/>
      <c r="B475" s="362" t="s">
        <v>2226</v>
      </c>
      <c r="C475" s="361"/>
      <c r="D475" s="361"/>
      <c r="E475" s="213"/>
      <c r="F475" s="362"/>
      <c r="G475" s="39"/>
      <c r="H475" s="39"/>
      <c r="I475" s="39"/>
      <c r="J475" s="39"/>
      <c r="K475" s="39"/>
      <c r="L475" s="39"/>
      <c r="M475" s="39"/>
      <c r="N475" s="39"/>
      <c r="O475" s="39"/>
      <c r="P475" s="39"/>
      <c r="Q475" s="39"/>
      <c r="R475" s="39"/>
      <c r="S475" s="39"/>
      <c r="T475" s="39"/>
      <c r="U475" s="39"/>
      <c r="V475" s="39"/>
      <c r="W475" s="39"/>
      <c r="X475" s="39"/>
      <c r="Y475" s="364"/>
      <c r="Z475" s="364"/>
      <c r="AA475" s="216"/>
      <c r="AB475" s="364"/>
    </row>
    <row r="476" spans="1:28" x14ac:dyDescent="0.25">
      <c r="A476" s="441"/>
      <c r="B476" s="362" t="s">
        <v>2227</v>
      </c>
      <c r="C476" s="361"/>
      <c r="D476" s="361"/>
      <c r="E476" s="213"/>
      <c r="F476" s="362"/>
      <c r="G476" s="39"/>
      <c r="H476" s="39"/>
      <c r="I476" s="39"/>
      <c r="J476" s="39"/>
      <c r="K476" s="39"/>
      <c r="L476" s="39"/>
      <c r="M476" s="39"/>
      <c r="N476" s="39"/>
      <c r="O476" s="39"/>
      <c r="P476" s="39"/>
      <c r="Q476" s="39"/>
      <c r="R476" s="39"/>
      <c r="S476" s="39"/>
      <c r="T476" s="39"/>
      <c r="U476" s="39"/>
      <c r="V476" s="39"/>
      <c r="W476" s="39"/>
      <c r="X476" s="39"/>
      <c r="Y476" s="364"/>
      <c r="Z476" s="364"/>
      <c r="AA476" s="216"/>
      <c r="AB476" s="364"/>
    </row>
    <row r="477" spans="1:28" x14ac:dyDescent="0.25">
      <c r="A477" s="441"/>
      <c r="B477" s="362" t="s">
        <v>2228</v>
      </c>
      <c r="C477" s="361"/>
      <c r="D477" s="361"/>
      <c r="E477" s="213"/>
      <c r="F477" s="362"/>
      <c r="G477" s="39"/>
      <c r="H477" s="39"/>
      <c r="I477" s="39"/>
      <c r="J477" s="39"/>
      <c r="K477" s="39"/>
      <c r="L477" s="39"/>
      <c r="M477" s="39"/>
      <c r="N477" s="39"/>
      <c r="O477" s="39"/>
      <c r="P477" s="39"/>
      <c r="Q477" s="39"/>
      <c r="R477" s="39"/>
      <c r="S477" s="39"/>
      <c r="T477" s="39"/>
      <c r="U477" s="39"/>
      <c r="V477" s="39"/>
      <c r="W477" s="39"/>
      <c r="X477" s="39"/>
      <c r="Y477" s="364"/>
      <c r="Z477" s="364"/>
      <c r="AA477" s="216"/>
      <c r="AB477" s="364"/>
    </row>
    <row r="478" spans="1:28" x14ac:dyDescent="0.25">
      <c r="A478" s="441"/>
      <c r="B478" s="362" t="s">
        <v>2229</v>
      </c>
      <c r="C478" s="361"/>
      <c r="D478" s="361"/>
      <c r="E478" s="213"/>
      <c r="F478" s="362"/>
      <c r="G478" s="39"/>
      <c r="H478" s="39"/>
      <c r="I478" s="39"/>
      <c r="J478" s="39"/>
      <c r="K478" s="39"/>
      <c r="L478" s="39"/>
      <c r="M478" s="39"/>
      <c r="N478" s="39"/>
      <c r="O478" s="39"/>
      <c r="P478" s="39"/>
      <c r="Q478" s="39"/>
      <c r="R478" s="39"/>
      <c r="S478" s="39"/>
      <c r="T478" s="39"/>
      <c r="U478" s="39"/>
      <c r="V478" s="39"/>
      <c r="W478" s="39"/>
      <c r="X478" s="39"/>
      <c r="Y478" s="364"/>
      <c r="Z478" s="364"/>
      <c r="AA478" s="216"/>
      <c r="AB478" s="364"/>
    </row>
    <row r="479" spans="1:28" x14ac:dyDescent="0.25">
      <c r="A479" s="441"/>
      <c r="B479" s="362" t="s">
        <v>2230</v>
      </c>
      <c r="C479" s="361"/>
      <c r="D479" s="361"/>
      <c r="E479" s="213"/>
      <c r="F479" s="362"/>
      <c r="G479" s="39"/>
      <c r="H479" s="39"/>
      <c r="I479" s="39"/>
      <c r="J479" s="39"/>
      <c r="K479" s="39"/>
      <c r="L479" s="39"/>
      <c r="M479" s="39"/>
      <c r="N479" s="39"/>
      <c r="O479" s="39"/>
      <c r="P479" s="39"/>
      <c r="Q479" s="39"/>
      <c r="R479" s="39"/>
      <c r="S479" s="39"/>
      <c r="T479" s="39"/>
      <c r="U479" s="39"/>
      <c r="V479" s="39"/>
      <c r="W479" s="39"/>
      <c r="X479" s="39"/>
      <c r="Y479" s="364"/>
      <c r="Z479" s="364"/>
      <c r="AA479" s="216"/>
      <c r="AB479" s="364"/>
    </row>
    <row r="480" spans="1:28" x14ac:dyDescent="0.25">
      <c r="A480" s="441"/>
      <c r="B480" s="362" t="s">
        <v>2231</v>
      </c>
      <c r="C480" s="361"/>
      <c r="D480" s="361"/>
      <c r="E480" s="213"/>
      <c r="F480" s="362"/>
      <c r="G480" s="39"/>
      <c r="H480" s="39"/>
      <c r="I480" s="39"/>
      <c r="J480" s="39"/>
      <c r="K480" s="39"/>
      <c r="L480" s="39"/>
      <c r="M480" s="39"/>
      <c r="N480" s="39"/>
      <c r="O480" s="39"/>
      <c r="P480" s="39"/>
      <c r="Q480" s="39"/>
      <c r="R480" s="39"/>
      <c r="S480" s="39"/>
      <c r="T480" s="39"/>
      <c r="U480" s="39"/>
      <c r="V480" s="39"/>
      <c r="W480" s="39"/>
      <c r="X480" s="39"/>
      <c r="Y480" s="364"/>
      <c r="Z480" s="364"/>
      <c r="AA480" s="216"/>
      <c r="AB480" s="364"/>
    </row>
    <row r="481" spans="1:28" x14ac:dyDescent="0.25">
      <c r="A481" s="441"/>
      <c r="B481" s="362" t="s">
        <v>2232</v>
      </c>
      <c r="C481" s="361"/>
      <c r="D481" s="361"/>
      <c r="E481" s="213"/>
      <c r="F481" s="362"/>
      <c r="G481" s="39"/>
      <c r="H481" s="39"/>
      <c r="I481" s="39"/>
      <c r="J481" s="39"/>
      <c r="K481" s="39"/>
      <c r="L481" s="39"/>
      <c r="M481" s="39"/>
      <c r="N481" s="39"/>
      <c r="O481" s="39"/>
      <c r="P481" s="39"/>
      <c r="Q481" s="39"/>
      <c r="R481" s="39"/>
      <c r="S481" s="39"/>
      <c r="T481" s="39"/>
      <c r="U481" s="39"/>
      <c r="V481" s="39"/>
      <c r="W481" s="39"/>
      <c r="X481" s="39"/>
      <c r="Y481" s="364"/>
      <c r="Z481" s="364"/>
      <c r="AA481" s="216"/>
      <c r="AB481" s="364"/>
    </row>
    <row r="482" spans="1:28" x14ac:dyDescent="0.25">
      <c r="A482" s="441"/>
      <c r="B482" s="362" t="s">
        <v>2233</v>
      </c>
      <c r="C482" s="361"/>
      <c r="D482" s="361"/>
      <c r="E482" s="213"/>
      <c r="F482" s="362"/>
      <c r="G482" s="39"/>
      <c r="H482" s="39"/>
      <c r="I482" s="39"/>
      <c r="J482" s="39"/>
      <c r="K482" s="39"/>
      <c r="L482" s="39"/>
      <c r="M482" s="39"/>
      <c r="N482" s="39"/>
      <c r="O482" s="39"/>
      <c r="P482" s="39"/>
      <c r="Q482" s="39"/>
      <c r="R482" s="39"/>
      <c r="S482" s="39"/>
      <c r="T482" s="39"/>
      <c r="U482" s="39"/>
      <c r="V482" s="39"/>
      <c r="W482" s="39"/>
      <c r="X482" s="39"/>
      <c r="Y482" s="364"/>
      <c r="Z482" s="364"/>
      <c r="AA482" s="216"/>
      <c r="AB482" s="364"/>
    </row>
    <row r="483" spans="1:28" x14ac:dyDescent="0.25">
      <c r="A483" s="441"/>
      <c r="B483" s="362" t="s">
        <v>2234</v>
      </c>
      <c r="C483" s="361"/>
      <c r="D483" s="361"/>
      <c r="E483" s="213"/>
      <c r="F483" s="362"/>
      <c r="G483" s="39"/>
      <c r="H483" s="39"/>
      <c r="I483" s="39"/>
      <c r="J483" s="39"/>
      <c r="K483" s="39"/>
      <c r="L483" s="39"/>
      <c r="M483" s="39"/>
      <c r="N483" s="39"/>
      <c r="O483" s="39"/>
      <c r="P483" s="39"/>
      <c r="Q483" s="39"/>
      <c r="R483" s="39"/>
      <c r="S483" s="39"/>
      <c r="T483" s="39"/>
      <c r="U483" s="39"/>
      <c r="V483" s="39"/>
      <c r="W483" s="39"/>
      <c r="X483" s="39"/>
      <c r="Y483" s="364"/>
      <c r="Z483" s="364"/>
      <c r="AA483" s="216"/>
      <c r="AB483" s="364"/>
    </row>
    <row r="484" spans="1:28" ht="25.5" x14ac:dyDescent="0.25">
      <c r="A484" s="441"/>
      <c r="B484" s="362" t="s">
        <v>2235</v>
      </c>
      <c r="C484" s="361"/>
      <c r="D484" s="361"/>
      <c r="E484" s="213"/>
      <c r="F484" s="362"/>
      <c r="G484" s="39"/>
      <c r="H484" s="39"/>
      <c r="I484" s="39"/>
      <c r="J484" s="39"/>
      <c r="K484" s="39"/>
      <c r="L484" s="39"/>
      <c r="M484" s="39"/>
      <c r="N484" s="39"/>
      <c r="O484" s="39"/>
      <c r="P484" s="39"/>
      <c r="Q484" s="39"/>
      <c r="R484" s="39"/>
      <c r="S484" s="39"/>
      <c r="T484" s="39"/>
      <c r="U484" s="39"/>
      <c r="V484" s="39"/>
      <c r="W484" s="39"/>
      <c r="X484" s="39"/>
      <c r="Y484" s="364"/>
      <c r="Z484" s="364"/>
      <c r="AA484" s="216"/>
      <c r="AB484" s="364"/>
    </row>
    <row r="485" spans="1:28" x14ac:dyDescent="0.25">
      <c r="A485" s="441"/>
      <c r="B485" s="362" t="s">
        <v>2236</v>
      </c>
      <c r="C485" s="361"/>
      <c r="D485" s="361"/>
      <c r="E485" s="213"/>
      <c r="F485" s="362"/>
      <c r="G485" s="39"/>
      <c r="H485" s="39"/>
      <c r="I485" s="39"/>
      <c r="J485" s="39"/>
      <c r="K485" s="39"/>
      <c r="L485" s="39"/>
      <c r="M485" s="39"/>
      <c r="N485" s="39"/>
      <c r="O485" s="39"/>
      <c r="P485" s="39"/>
      <c r="Q485" s="39"/>
      <c r="R485" s="39"/>
      <c r="S485" s="39"/>
      <c r="T485" s="39"/>
      <c r="U485" s="39"/>
      <c r="V485" s="39"/>
      <c r="W485" s="39"/>
      <c r="X485" s="39"/>
      <c r="Y485" s="364"/>
      <c r="Z485" s="364"/>
      <c r="AA485" s="216"/>
      <c r="AB485" s="364"/>
    </row>
    <row r="486" spans="1:28" x14ac:dyDescent="0.25">
      <c r="A486" s="441"/>
      <c r="B486" s="362" t="s">
        <v>2237</v>
      </c>
      <c r="C486" s="361"/>
      <c r="D486" s="361"/>
      <c r="E486" s="213"/>
      <c r="F486" s="362"/>
      <c r="G486" s="39"/>
      <c r="H486" s="39"/>
      <c r="I486" s="39"/>
      <c r="J486" s="39"/>
      <c r="K486" s="39"/>
      <c r="L486" s="39"/>
      <c r="M486" s="39"/>
      <c r="N486" s="39"/>
      <c r="O486" s="39"/>
      <c r="P486" s="39"/>
      <c r="Q486" s="39"/>
      <c r="R486" s="39"/>
      <c r="S486" s="39"/>
      <c r="T486" s="39"/>
      <c r="U486" s="39"/>
      <c r="V486" s="39"/>
      <c r="W486" s="39"/>
      <c r="X486" s="39"/>
      <c r="Y486" s="364"/>
      <c r="Z486" s="364"/>
      <c r="AA486" s="216"/>
      <c r="AB486" s="364"/>
    </row>
    <row r="487" spans="1:28" x14ac:dyDescent="0.25">
      <c r="A487" s="441"/>
      <c r="B487" s="362" t="s">
        <v>2238</v>
      </c>
      <c r="C487" s="361"/>
      <c r="D487" s="361"/>
      <c r="E487" s="213"/>
      <c r="F487" s="362"/>
      <c r="G487" s="39"/>
      <c r="H487" s="39"/>
      <c r="I487" s="39"/>
      <c r="J487" s="39"/>
      <c r="K487" s="39"/>
      <c r="L487" s="39"/>
      <c r="M487" s="39"/>
      <c r="N487" s="39"/>
      <c r="O487" s="39"/>
      <c r="P487" s="39"/>
      <c r="Q487" s="39"/>
      <c r="R487" s="39"/>
      <c r="S487" s="39"/>
      <c r="T487" s="39"/>
      <c r="U487" s="39"/>
      <c r="V487" s="39"/>
      <c r="W487" s="39"/>
      <c r="X487" s="39"/>
      <c r="Y487" s="364"/>
      <c r="Z487" s="364"/>
      <c r="AA487" s="216"/>
      <c r="AB487" s="364"/>
    </row>
    <row r="488" spans="1:28" x14ac:dyDescent="0.25">
      <c r="A488" s="441"/>
      <c r="B488" s="362" t="s">
        <v>2239</v>
      </c>
      <c r="C488" s="361"/>
      <c r="D488" s="361"/>
      <c r="E488" s="213"/>
      <c r="F488" s="362"/>
      <c r="G488" s="39"/>
      <c r="H488" s="39"/>
      <c r="I488" s="39"/>
      <c r="J488" s="39"/>
      <c r="K488" s="39"/>
      <c r="L488" s="39"/>
      <c r="M488" s="39"/>
      <c r="N488" s="39"/>
      <c r="O488" s="39"/>
      <c r="P488" s="39"/>
      <c r="Q488" s="39"/>
      <c r="R488" s="39"/>
      <c r="S488" s="39"/>
      <c r="T488" s="39"/>
      <c r="U488" s="39"/>
      <c r="V488" s="39"/>
      <c r="W488" s="39"/>
      <c r="X488" s="39"/>
      <c r="Y488" s="364"/>
      <c r="Z488" s="364"/>
      <c r="AA488" s="216"/>
      <c r="AB488" s="364"/>
    </row>
    <row r="489" spans="1:28" x14ac:dyDescent="0.25">
      <c r="A489" s="441"/>
      <c r="B489" s="362" t="s">
        <v>2240</v>
      </c>
      <c r="C489" s="361"/>
      <c r="D489" s="361"/>
      <c r="E489" s="213"/>
      <c r="F489" s="362"/>
      <c r="G489" s="39"/>
      <c r="H489" s="39"/>
      <c r="I489" s="39"/>
      <c r="J489" s="39"/>
      <c r="K489" s="39"/>
      <c r="L489" s="39"/>
      <c r="M489" s="39"/>
      <c r="N489" s="39"/>
      <c r="O489" s="39"/>
      <c r="P489" s="39"/>
      <c r="Q489" s="39"/>
      <c r="R489" s="39"/>
      <c r="S489" s="39"/>
      <c r="T489" s="39"/>
      <c r="U489" s="39"/>
      <c r="V489" s="39"/>
      <c r="W489" s="39"/>
      <c r="X489" s="39"/>
      <c r="Y489" s="364"/>
      <c r="Z489" s="364"/>
      <c r="AA489" s="216"/>
      <c r="AB489" s="364"/>
    </row>
    <row r="490" spans="1:28" x14ac:dyDescent="0.25">
      <c r="A490" s="441"/>
      <c r="B490" s="362" t="s">
        <v>2241</v>
      </c>
      <c r="C490" s="361"/>
      <c r="D490" s="361"/>
      <c r="E490" s="213"/>
      <c r="F490" s="362"/>
      <c r="G490" s="39"/>
      <c r="H490" s="39"/>
      <c r="I490" s="39"/>
      <c r="J490" s="39"/>
      <c r="K490" s="39"/>
      <c r="L490" s="39"/>
      <c r="M490" s="39"/>
      <c r="N490" s="39"/>
      <c r="O490" s="39"/>
      <c r="P490" s="39"/>
      <c r="Q490" s="39"/>
      <c r="R490" s="39"/>
      <c r="S490" s="39"/>
      <c r="T490" s="39"/>
      <c r="U490" s="39"/>
      <c r="V490" s="39"/>
      <c r="W490" s="39"/>
      <c r="X490" s="39"/>
      <c r="Y490" s="364"/>
      <c r="Z490" s="364"/>
      <c r="AA490" s="216"/>
      <c r="AB490" s="364"/>
    </row>
    <row r="491" spans="1:28" x14ac:dyDescent="0.25">
      <c r="A491" s="441"/>
      <c r="B491" s="362" t="s">
        <v>2242</v>
      </c>
      <c r="C491" s="361"/>
      <c r="D491" s="361"/>
      <c r="E491" s="213"/>
      <c r="F491" s="362"/>
      <c r="G491" s="39"/>
      <c r="H491" s="39"/>
      <c r="I491" s="39"/>
      <c r="J491" s="39"/>
      <c r="K491" s="39"/>
      <c r="L491" s="39"/>
      <c r="M491" s="39"/>
      <c r="N491" s="39"/>
      <c r="O491" s="39"/>
      <c r="P491" s="39"/>
      <c r="Q491" s="39"/>
      <c r="R491" s="39"/>
      <c r="S491" s="39"/>
      <c r="T491" s="39"/>
      <c r="U491" s="39"/>
      <c r="V491" s="39"/>
      <c r="W491" s="39"/>
      <c r="X491" s="39"/>
      <c r="Y491" s="364"/>
      <c r="Z491" s="364"/>
      <c r="AA491" s="216"/>
      <c r="AB491" s="364"/>
    </row>
    <row r="492" spans="1:28" x14ac:dyDescent="0.25">
      <c r="A492" s="441"/>
      <c r="B492" s="362" t="s">
        <v>2243</v>
      </c>
      <c r="C492" s="361"/>
      <c r="D492" s="361"/>
      <c r="E492" s="213"/>
      <c r="F492" s="362"/>
      <c r="G492" s="39"/>
      <c r="H492" s="39"/>
      <c r="I492" s="39"/>
      <c r="J492" s="39"/>
      <c r="K492" s="39"/>
      <c r="L492" s="39"/>
      <c r="M492" s="39"/>
      <c r="N492" s="39"/>
      <c r="O492" s="39"/>
      <c r="P492" s="39"/>
      <c r="Q492" s="39"/>
      <c r="R492" s="39"/>
      <c r="S492" s="39"/>
      <c r="T492" s="39"/>
      <c r="U492" s="39"/>
      <c r="V492" s="39"/>
      <c r="W492" s="39"/>
      <c r="X492" s="39"/>
      <c r="Y492" s="364"/>
      <c r="Z492" s="364"/>
      <c r="AA492" s="216"/>
      <c r="AB492" s="364"/>
    </row>
    <row r="493" spans="1:28" x14ac:dyDescent="0.25">
      <c r="A493" s="441"/>
      <c r="B493" s="362" t="s">
        <v>2244</v>
      </c>
      <c r="C493" s="361"/>
      <c r="D493" s="361"/>
      <c r="E493" s="213"/>
      <c r="F493" s="362"/>
      <c r="G493" s="39"/>
      <c r="H493" s="39"/>
      <c r="I493" s="39"/>
      <c r="J493" s="39"/>
      <c r="K493" s="39"/>
      <c r="L493" s="39"/>
      <c r="M493" s="39"/>
      <c r="N493" s="39"/>
      <c r="O493" s="39"/>
      <c r="P493" s="39"/>
      <c r="Q493" s="39"/>
      <c r="R493" s="39"/>
      <c r="S493" s="39"/>
      <c r="T493" s="39"/>
      <c r="U493" s="39"/>
      <c r="V493" s="39"/>
      <c r="W493" s="39"/>
      <c r="X493" s="39"/>
      <c r="Y493" s="364"/>
      <c r="Z493" s="364"/>
      <c r="AA493" s="216"/>
      <c r="AB493" s="364"/>
    </row>
    <row r="494" spans="1:28" x14ac:dyDescent="0.25">
      <c r="A494" s="441"/>
      <c r="B494" s="362" t="s">
        <v>2245</v>
      </c>
      <c r="C494" s="361"/>
      <c r="D494" s="361"/>
      <c r="E494" s="213"/>
      <c r="F494" s="362"/>
      <c r="G494" s="39"/>
      <c r="H494" s="39"/>
      <c r="I494" s="39"/>
      <c r="J494" s="39"/>
      <c r="K494" s="39"/>
      <c r="L494" s="39"/>
      <c r="M494" s="39"/>
      <c r="N494" s="39"/>
      <c r="O494" s="39"/>
      <c r="P494" s="39"/>
      <c r="Q494" s="39"/>
      <c r="R494" s="39"/>
      <c r="S494" s="39"/>
      <c r="T494" s="39"/>
      <c r="U494" s="39"/>
      <c r="V494" s="39"/>
      <c r="W494" s="39"/>
      <c r="X494" s="39"/>
      <c r="Y494" s="364"/>
      <c r="Z494" s="364"/>
      <c r="AA494" s="216"/>
      <c r="AB494" s="364"/>
    </row>
    <row r="495" spans="1:28" x14ac:dyDescent="0.25">
      <c r="A495" s="441"/>
      <c r="B495" s="362" t="s">
        <v>2246</v>
      </c>
      <c r="C495" s="361"/>
      <c r="D495" s="361"/>
      <c r="E495" s="213"/>
      <c r="F495" s="362"/>
      <c r="G495" s="39"/>
      <c r="H495" s="39"/>
      <c r="I495" s="39"/>
      <c r="J495" s="39"/>
      <c r="K495" s="39"/>
      <c r="L495" s="39"/>
      <c r="M495" s="39"/>
      <c r="N495" s="39"/>
      <c r="O495" s="39"/>
      <c r="P495" s="39"/>
      <c r="Q495" s="39"/>
      <c r="R495" s="39"/>
      <c r="S495" s="39"/>
      <c r="T495" s="39"/>
      <c r="U495" s="39"/>
      <c r="V495" s="39"/>
      <c r="W495" s="39"/>
      <c r="X495" s="39"/>
      <c r="Y495" s="364"/>
      <c r="Z495" s="364"/>
      <c r="AA495" s="216"/>
      <c r="AB495" s="364"/>
    </row>
    <row r="496" spans="1:28" x14ac:dyDescent="0.25">
      <c r="A496" s="441"/>
      <c r="B496" s="362" t="s">
        <v>2247</v>
      </c>
      <c r="C496" s="361"/>
      <c r="D496" s="361"/>
      <c r="E496" s="213"/>
      <c r="F496" s="362"/>
      <c r="G496" s="39"/>
      <c r="H496" s="39"/>
      <c r="I496" s="39"/>
      <c r="J496" s="39"/>
      <c r="K496" s="39"/>
      <c r="L496" s="39"/>
      <c r="M496" s="39"/>
      <c r="N496" s="39"/>
      <c r="O496" s="39"/>
      <c r="P496" s="39"/>
      <c r="Q496" s="39"/>
      <c r="R496" s="39"/>
      <c r="S496" s="39"/>
      <c r="T496" s="39"/>
      <c r="U496" s="39"/>
      <c r="V496" s="39"/>
      <c r="W496" s="39"/>
      <c r="X496" s="39"/>
      <c r="Y496" s="364"/>
      <c r="Z496" s="364"/>
      <c r="AA496" s="216"/>
      <c r="AB496" s="364"/>
    </row>
    <row r="497" spans="1:28" ht="25.5" x14ac:dyDescent="0.25">
      <c r="A497" s="441"/>
      <c r="B497" s="362" t="s">
        <v>2248</v>
      </c>
      <c r="C497" s="361"/>
      <c r="D497" s="361"/>
      <c r="E497" s="213"/>
      <c r="F497" s="362"/>
      <c r="G497" s="39"/>
      <c r="H497" s="39"/>
      <c r="I497" s="39"/>
      <c r="J497" s="39"/>
      <c r="K497" s="39"/>
      <c r="L497" s="39"/>
      <c r="M497" s="39"/>
      <c r="N497" s="39"/>
      <c r="O497" s="39"/>
      <c r="P497" s="39"/>
      <c r="Q497" s="39"/>
      <c r="R497" s="39"/>
      <c r="S497" s="39"/>
      <c r="T497" s="39"/>
      <c r="U497" s="39"/>
      <c r="V497" s="39"/>
      <c r="W497" s="39"/>
      <c r="X497" s="39"/>
      <c r="Y497" s="364"/>
      <c r="Z497" s="364"/>
      <c r="AA497" s="216"/>
      <c r="AB497" s="364"/>
    </row>
    <row r="498" spans="1:28" x14ac:dyDescent="0.25">
      <c r="A498" s="441"/>
      <c r="B498" s="362" t="s">
        <v>2249</v>
      </c>
      <c r="C498" s="361"/>
      <c r="D498" s="361"/>
      <c r="E498" s="213"/>
      <c r="F498" s="362"/>
      <c r="G498" s="39"/>
      <c r="H498" s="39"/>
      <c r="I498" s="39"/>
      <c r="J498" s="39"/>
      <c r="K498" s="39"/>
      <c r="L498" s="39"/>
      <c r="M498" s="39"/>
      <c r="N498" s="39"/>
      <c r="O498" s="39"/>
      <c r="P498" s="39"/>
      <c r="Q498" s="39"/>
      <c r="R498" s="39"/>
      <c r="S498" s="39"/>
      <c r="T498" s="39"/>
      <c r="U498" s="39"/>
      <c r="V498" s="39"/>
      <c r="W498" s="39"/>
      <c r="X498" s="39"/>
      <c r="Y498" s="364"/>
      <c r="Z498" s="364"/>
      <c r="AA498" s="216"/>
      <c r="AB498" s="364"/>
    </row>
    <row r="499" spans="1:28" x14ac:dyDescent="0.25">
      <c r="A499" s="441"/>
      <c r="B499" s="362" t="s">
        <v>2250</v>
      </c>
      <c r="C499" s="361"/>
      <c r="D499" s="361"/>
      <c r="E499" s="213"/>
      <c r="F499" s="362"/>
      <c r="G499" s="39"/>
      <c r="H499" s="39"/>
      <c r="I499" s="39"/>
      <c r="J499" s="39"/>
      <c r="K499" s="39"/>
      <c r="L499" s="39"/>
      <c r="M499" s="39"/>
      <c r="N499" s="39"/>
      <c r="O499" s="39"/>
      <c r="P499" s="39"/>
      <c r="Q499" s="39"/>
      <c r="R499" s="39"/>
      <c r="S499" s="39"/>
      <c r="T499" s="39"/>
      <c r="U499" s="39"/>
      <c r="V499" s="39"/>
      <c r="W499" s="39"/>
      <c r="X499" s="39"/>
      <c r="Y499" s="364"/>
      <c r="Z499" s="364"/>
      <c r="AA499" s="216"/>
      <c r="AB499" s="364"/>
    </row>
    <row r="500" spans="1:28" x14ac:dyDescent="0.25">
      <c r="A500" s="441"/>
      <c r="B500" s="362" t="s">
        <v>2251</v>
      </c>
      <c r="C500" s="361"/>
      <c r="D500" s="361"/>
      <c r="E500" s="213"/>
      <c r="F500" s="362"/>
      <c r="G500" s="39"/>
      <c r="H500" s="39"/>
      <c r="I500" s="39"/>
      <c r="J500" s="39"/>
      <c r="K500" s="39"/>
      <c r="L500" s="39"/>
      <c r="M500" s="39"/>
      <c r="N500" s="39"/>
      <c r="O500" s="39"/>
      <c r="P500" s="39"/>
      <c r="Q500" s="39"/>
      <c r="R500" s="39"/>
      <c r="S500" s="39"/>
      <c r="T500" s="39"/>
      <c r="U500" s="39"/>
      <c r="V500" s="39"/>
      <c r="W500" s="39"/>
      <c r="X500" s="39"/>
      <c r="Y500" s="364"/>
      <c r="Z500" s="364"/>
      <c r="AA500" s="216"/>
      <c r="AB500" s="364"/>
    </row>
    <row r="501" spans="1:28" x14ac:dyDescent="0.25">
      <c r="A501" s="441"/>
      <c r="B501" s="362" t="s">
        <v>2252</v>
      </c>
      <c r="C501" s="361"/>
      <c r="D501" s="361"/>
      <c r="E501" s="213"/>
      <c r="F501" s="362"/>
      <c r="G501" s="39"/>
      <c r="H501" s="39"/>
      <c r="I501" s="39"/>
      <c r="J501" s="39"/>
      <c r="K501" s="39"/>
      <c r="L501" s="39"/>
      <c r="M501" s="39"/>
      <c r="N501" s="39"/>
      <c r="O501" s="39"/>
      <c r="P501" s="39"/>
      <c r="Q501" s="39"/>
      <c r="R501" s="39"/>
      <c r="S501" s="39"/>
      <c r="T501" s="39"/>
      <c r="U501" s="39"/>
      <c r="V501" s="39"/>
      <c r="W501" s="39"/>
      <c r="X501" s="39"/>
      <c r="Y501" s="364"/>
      <c r="Z501" s="364"/>
      <c r="AA501" s="216"/>
      <c r="AB501" s="364"/>
    </row>
    <row r="502" spans="1:28" x14ac:dyDescent="0.25">
      <c r="A502" s="441"/>
      <c r="B502" s="362" t="s">
        <v>2253</v>
      </c>
      <c r="C502" s="361"/>
      <c r="D502" s="361"/>
      <c r="E502" s="213"/>
      <c r="F502" s="362"/>
      <c r="G502" s="39"/>
      <c r="H502" s="39"/>
      <c r="I502" s="39"/>
      <c r="J502" s="39"/>
      <c r="K502" s="39"/>
      <c r="L502" s="39"/>
      <c r="M502" s="39"/>
      <c r="N502" s="39"/>
      <c r="O502" s="39"/>
      <c r="P502" s="39"/>
      <c r="Q502" s="39"/>
      <c r="R502" s="39"/>
      <c r="S502" s="39"/>
      <c r="T502" s="39"/>
      <c r="U502" s="39"/>
      <c r="V502" s="39"/>
      <c r="W502" s="39"/>
      <c r="X502" s="39"/>
      <c r="Y502" s="364"/>
      <c r="Z502" s="364"/>
      <c r="AA502" s="216"/>
      <c r="AB502" s="364"/>
    </row>
    <row r="503" spans="1:28" x14ac:dyDescent="0.25">
      <c r="A503" s="441"/>
      <c r="B503" s="362" t="s">
        <v>2254</v>
      </c>
      <c r="C503" s="361"/>
      <c r="D503" s="361"/>
      <c r="E503" s="213"/>
      <c r="F503" s="362"/>
      <c r="G503" s="39"/>
      <c r="H503" s="39"/>
      <c r="I503" s="39"/>
      <c r="J503" s="39"/>
      <c r="K503" s="39"/>
      <c r="L503" s="39"/>
      <c r="M503" s="39"/>
      <c r="N503" s="39"/>
      <c r="O503" s="39"/>
      <c r="P503" s="39"/>
      <c r="Q503" s="39"/>
      <c r="R503" s="39"/>
      <c r="S503" s="39"/>
      <c r="T503" s="39"/>
      <c r="U503" s="39"/>
      <c r="V503" s="39"/>
      <c r="W503" s="39"/>
      <c r="X503" s="39"/>
      <c r="Y503" s="364"/>
      <c r="Z503" s="364"/>
      <c r="AA503" s="216"/>
      <c r="AB503" s="364"/>
    </row>
    <row r="504" spans="1:28" x14ac:dyDescent="0.25">
      <c r="A504" s="441"/>
      <c r="B504" s="362" t="s">
        <v>2255</v>
      </c>
      <c r="C504" s="361"/>
      <c r="D504" s="361"/>
      <c r="E504" s="213"/>
      <c r="F504" s="362"/>
      <c r="G504" s="39"/>
      <c r="H504" s="39"/>
      <c r="I504" s="39"/>
      <c r="J504" s="39"/>
      <c r="K504" s="39"/>
      <c r="L504" s="39"/>
      <c r="M504" s="39"/>
      <c r="N504" s="39"/>
      <c r="O504" s="39"/>
      <c r="P504" s="39"/>
      <c r="Q504" s="39"/>
      <c r="R504" s="39"/>
      <c r="S504" s="39"/>
      <c r="T504" s="39"/>
      <c r="U504" s="39"/>
      <c r="V504" s="39"/>
      <c r="W504" s="39"/>
      <c r="X504" s="39"/>
      <c r="Y504" s="364"/>
      <c r="Z504" s="364"/>
      <c r="AA504" s="216"/>
      <c r="AB504" s="364"/>
    </row>
    <row r="505" spans="1:28" x14ac:dyDescent="0.25">
      <c r="A505" s="441"/>
      <c r="B505" s="362" t="s">
        <v>2256</v>
      </c>
      <c r="C505" s="361"/>
      <c r="D505" s="361"/>
      <c r="E505" s="213"/>
      <c r="F505" s="362"/>
      <c r="G505" s="39"/>
      <c r="H505" s="39"/>
      <c r="I505" s="39"/>
      <c r="J505" s="39"/>
      <c r="K505" s="39"/>
      <c r="L505" s="39"/>
      <c r="M505" s="39"/>
      <c r="N505" s="39"/>
      <c r="O505" s="39"/>
      <c r="P505" s="39"/>
      <c r="Q505" s="39"/>
      <c r="R505" s="39"/>
      <c r="S505" s="39"/>
      <c r="T505" s="39"/>
      <c r="U505" s="39"/>
      <c r="V505" s="39"/>
      <c r="W505" s="39"/>
      <c r="X505" s="39"/>
      <c r="Y505" s="364"/>
      <c r="Z505" s="364"/>
      <c r="AA505" s="216"/>
      <c r="AB505" s="364"/>
    </row>
    <row r="506" spans="1:28" x14ac:dyDescent="0.25">
      <c r="A506" s="441"/>
      <c r="B506" s="362" t="s">
        <v>2257</v>
      </c>
      <c r="C506" s="361"/>
      <c r="D506" s="361"/>
      <c r="E506" s="213"/>
      <c r="F506" s="362"/>
      <c r="G506" s="39"/>
      <c r="H506" s="39"/>
      <c r="I506" s="39"/>
      <c r="J506" s="39"/>
      <c r="K506" s="39"/>
      <c r="L506" s="39"/>
      <c r="M506" s="39"/>
      <c r="N506" s="39"/>
      <c r="O506" s="39"/>
      <c r="P506" s="39"/>
      <c r="Q506" s="39"/>
      <c r="R506" s="39"/>
      <c r="S506" s="39"/>
      <c r="T506" s="39"/>
      <c r="U506" s="39"/>
      <c r="V506" s="39"/>
      <c r="W506" s="39"/>
      <c r="X506" s="39"/>
      <c r="Y506" s="364"/>
      <c r="Z506" s="364"/>
      <c r="AA506" s="216"/>
      <c r="AB506" s="364"/>
    </row>
    <row r="507" spans="1:28" x14ac:dyDescent="0.25">
      <c r="A507" s="441"/>
      <c r="B507" s="362" t="s">
        <v>2258</v>
      </c>
      <c r="C507" s="361"/>
      <c r="D507" s="361"/>
      <c r="E507" s="213"/>
      <c r="F507" s="362"/>
      <c r="G507" s="39"/>
      <c r="H507" s="39"/>
      <c r="I507" s="39"/>
      <c r="J507" s="39"/>
      <c r="K507" s="39"/>
      <c r="L507" s="39"/>
      <c r="M507" s="39"/>
      <c r="N507" s="39"/>
      <c r="O507" s="39"/>
      <c r="P507" s="39"/>
      <c r="Q507" s="39"/>
      <c r="R507" s="39"/>
      <c r="S507" s="39"/>
      <c r="T507" s="39"/>
      <c r="U507" s="39"/>
      <c r="V507" s="39"/>
      <c r="W507" s="39"/>
      <c r="X507" s="39"/>
      <c r="Y507" s="364"/>
      <c r="Z507" s="364"/>
      <c r="AA507" s="216"/>
      <c r="AB507" s="364"/>
    </row>
    <row r="508" spans="1:28" x14ac:dyDescent="0.25">
      <c r="A508" s="441"/>
      <c r="B508" s="362" t="s">
        <v>2259</v>
      </c>
      <c r="C508" s="361"/>
      <c r="D508" s="361"/>
      <c r="E508" s="213"/>
      <c r="F508" s="362"/>
      <c r="G508" s="39"/>
      <c r="H508" s="39"/>
      <c r="I508" s="39"/>
      <c r="J508" s="39"/>
      <c r="K508" s="39"/>
      <c r="L508" s="39"/>
      <c r="M508" s="39"/>
      <c r="N508" s="39"/>
      <c r="O508" s="39"/>
      <c r="P508" s="39"/>
      <c r="Q508" s="39"/>
      <c r="R508" s="39"/>
      <c r="S508" s="39"/>
      <c r="T508" s="39"/>
      <c r="U508" s="39"/>
      <c r="V508" s="39"/>
      <c r="W508" s="39"/>
      <c r="X508" s="39"/>
      <c r="Y508" s="364"/>
      <c r="Z508" s="364"/>
      <c r="AA508" s="216"/>
      <c r="AB508" s="364"/>
    </row>
    <row r="509" spans="1:28" x14ac:dyDescent="0.25">
      <c r="A509" s="441"/>
      <c r="B509" s="362" t="s">
        <v>2260</v>
      </c>
      <c r="C509" s="361"/>
      <c r="D509" s="361"/>
      <c r="E509" s="213"/>
      <c r="F509" s="362"/>
      <c r="G509" s="39"/>
      <c r="H509" s="39"/>
      <c r="I509" s="39"/>
      <c r="J509" s="39"/>
      <c r="K509" s="39"/>
      <c r="L509" s="39"/>
      <c r="M509" s="39"/>
      <c r="N509" s="39"/>
      <c r="O509" s="39"/>
      <c r="P509" s="39"/>
      <c r="Q509" s="39"/>
      <c r="R509" s="39"/>
      <c r="S509" s="39"/>
      <c r="T509" s="39"/>
      <c r="U509" s="39"/>
      <c r="V509" s="39"/>
      <c r="W509" s="39"/>
      <c r="X509" s="39"/>
      <c r="Y509" s="364"/>
      <c r="Z509" s="364"/>
      <c r="AA509" s="216"/>
      <c r="AB509" s="364"/>
    </row>
    <row r="510" spans="1:28" ht="25.5" x14ac:dyDescent="0.25">
      <c r="A510" s="441"/>
      <c r="B510" s="362" t="s">
        <v>2261</v>
      </c>
      <c r="C510" s="361"/>
      <c r="D510" s="361"/>
      <c r="E510" s="213"/>
      <c r="F510" s="362"/>
      <c r="G510" s="39"/>
      <c r="H510" s="39"/>
      <c r="I510" s="39"/>
      <c r="J510" s="39"/>
      <c r="K510" s="39"/>
      <c r="L510" s="39"/>
      <c r="M510" s="39"/>
      <c r="N510" s="39"/>
      <c r="O510" s="39"/>
      <c r="P510" s="39"/>
      <c r="Q510" s="39"/>
      <c r="R510" s="39"/>
      <c r="S510" s="39"/>
      <c r="T510" s="39"/>
      <c r="U510" s="39"/>
      <c r="V510" s="39"/>
      <c r="W510" s="39"/>
      <c r="X510" s="39"/>
      <c r="Y510" s="364"/>
      <c r="Z510" s="364"/>
      <c r="AA510" s="216"/>
      <c r="AB510" s="364"/>
    </row>
    <row r="511" spans="1:28" x14ac:dyDescent="0.25">
      <c r="A511" s="441"/>
      <c r="B511" s="362" t="s">
        <v>2262</v>
      </c>
      <c r="C511" s="361"/>
      <c r="D511" s="361"/>
      <c r="E511" s="213"/>
      <c r="F511" s="362"/>
      <c r="G511" s="39"/>
      <c r="H511" s="39"/>
      <c r="I511" s="39"/>
      <c r="J511" s="39"/>
      <c r="K511" s="39"/>
      <c r="L511" s="39"/>
      <c r="M511" s="39"/>
      <c r="N511" s="39"/>
      <c r="O511" s="39"/>
      <c r="P511" s="39"/>
      <c r="Q511" s="39"/>
      <c r="R511" s="39"/>
      <c r="S511" s="39"/>
      <c r="T511" s="39"/>
      <c r="U511" s="39"/>
      <c r="V511" s="39"/>
      <c r="W511" s="39"/>
      <c r="X511" s="39"/>
      <c r="Y511" s="364"/>
      <c r="Z511" s="364"/>
      <c r="AA511" s="216"/>
      <c r="AB511" s="364"/>
    </row>
    <row r="512" spans="1:28" x14ac:dyDescent="0.25">
      <c r="A512" s="441"/>
      <c r="B512" s="362" t="s">
        <v>2263</v>
      </c>
      <c r="C512" s="361"/>
      <c r="D512" s="361"/>
      <c r="E512" s="213"/>
      <c r="F512" s="362"/>
      <c r="G512" s="39"/>
      <c r="H512" s="39"/>
      <c r="I512" s="39"/>
      <c r="J512" s="39"/>
      <c r="K512" s="39"/>
      <c r="L512" s="39"/>
      <c r="M512" s="39"/>
      <c r="N512" s="39"/>
      <c r="O512" s="39"/>
      <c r="P512" s="39"/>
      <c r="Q512" s="39"/>
      <c r="R512" s="39"/>
      <c r="S512" s="39"/>
      <c r="T512" s="39"/>
      <c r="U512" s="39"/>
      <c r="V512" s="39"/>
      <c r="W512" s="39"/>
      <c r="X512" s="39"/>
      <c r="Y512" s="364"/>
      <c r="Z512" s="364"/>
      <c r="AA512" s="216"/>
      <c r="AB512" s="364"/>
    </row>
    <row r="513" spans="1:28" x14ac:dyDescent="0.25">
      <c r="A513" s="441"/>
      <c r="B513" s="362" t="s">
        <v>2264</v>
      </c>
      <c r="C513" s="361"/>
      <c r="D513" s="361"/>
      <c r="E513" s="213"/>
      <c r="F513" s="362"/>
      <c r="G513" s="39"/>
      <c r="H513" s="39"/>
      <c r="I513" s="39"/>
      <c r="J513" s="39"/>
      <c r="K513" s="39"/>
      <c r="L513" s="39"/>
      <c r="M513" s="39"/>
      <c r="N513" s="39"/>
      <c r="O513" s="39"/>
      <c r="P513" s="39"/>
      <c r="Q513" s="39"/>
      <c r="R513" s="39"/>
      <c r="S513" s="39"/>
      <c r="T513" s="39"/>
      <c r="U513" s="39"/>
      <c r="V513" s="39"/>
      <c r="W513" s="39"/>
      <c r="X513" s="39"/>
      <c r="Y513" s="364"/>
      <c r="Z513" s="364"/>
      <c r="AA513" s="216"/>
      <c r="AB513" s="364"/>
    </row>
    <row r="514" spans="1:28" x14ac:dyDescent="0.25">
      <c r="A514" s="441"/>
      <c r="B514" s="362" t="s">
        <v>2265</v>
      </c>
      <c r="C514" s="361"/>
      <c r="D514" s="361"/>
      <c r="E514" s="213"/>
      <c r="F514" s="362"/>
      <c r="G514" s="39"/>
      <c r="H514" s="39"/>
      <c r="I514" s="39"/>
      <c r="J514" s="39"/>
      <c r="K514" s="39"/>
      <c r="L514" s="39"/>
      <c r="M514" s="39"/>
      <c r="N514" s="39"/>
      <c r="O514" s="39"/>
      <c r="P514" s="39"/>
      <c r="Q514" s="39"/>
      <c r="R514" s="39"/>
      <c r="S514" s="39"/>
      <c r="T514" s="39"/>
      <c r="U514" s="39"/>
      <c r="V514" s="39"/>
      <c r="W514" s="39"/>
      <c r="X514" s="39"/>
      <c r="Y514" s="364"/>
      <c r="Z514" s="364"/>
      <c r="AA514" s="216"/>
      <c r="AB514" s="364"/>
    </row>
    <row r="515" spans="1:28" ht="25.5" x14ac:dyDescent="0.25">
      <c r="A515" s="441"/>
      <c r="B515" s="362" t="s">
        <v>2266</v>
      </c>
      <c r="C515" s="361"/>
      <c r="D515" s="361"/>
      <c r="E515" s="213"/>
      <c r="F515" s="362"/>
      <c r="G515" s="39"/>
      <c r="H515" s="39"/>
      <c r="I515" s="39"/>
      <c r="J515" s="39"/>
      <c r="K515" s="39"/>
      <c r="L515" s="39"/>
      <c r="M515" s="39"/>
      <c r="N515" s="39"/>
      <c r="O515" s="39"/>
      <c r="P515" s="39"/>
      <c r="Q515" s="39"/>
      <c r="R515" s="39"/>
      <c r="S515" s="39"/>
      <c r="T515" s="39"/>
      <c r="U515" s="39"/>
      <c r="V515" s="39"/>
      <c r="W515" s="39"/>
      <c r="X515" s="39"/>
      <c r="Y515" s="364"/>
      <c r="Z515" s="364"/>
      <c r="AA515" s="216"/>
      <c r="AB515" s="364"/>
    </row>
    <row r="516" spans="1:28" x14ac:dyDescent="0.25">
      <c r="A516" s="441"/>
      <c r="B516" s="362" t="s">
        <v>2267</v>
      </c>
      <c r="C516" s="361"/>
      <c r="D516" s="361"/>
      <c r="E516" s="213"/>
      <c r="F516" s="362"/>
      <c r="G516" s="39"/>
      <c r="H516" s="39"/>
      <c r="I516" s="39"/>
      <c r="J516" s="39"/>
      <c r="K516" s="39"/>
      <c r="L516" s="39"/>
      <c r="M516" s="39"/>
      <c r="N516" s="39"/>
      <c r="O516" s="39"/>
      <c r="P516" s="39"/>
      <c r="Q516" s="39"/>
      <c r="R516" s="39"/>
      <c r="S516" s="39"/>
      <c r="T516" s="39"/>
      <c r="U516" s="39"/>
      <c r="V516" s="39"/>
      <c r="W516" s="39"/>
      <c r="X516" s="39"/>
      <c r="Y516" s="364"/>
      <c r="Z516" s="364"/>
      <c r="AA516" s="216"/>
      <c r="AB516" s="364"/>
    </row>
    <row r="517" spans="1:28" x14ac:dyDescent="0.25">
      <c r="A517" s="441"/>
      <c r="B517" s="362" t="s">
        <v>2268</v>
      </c>
      <c r="C517" s="361"/>
      <c r="D517" s="361"/>
      <c r="E517" s="213"/>
      <c r="F517" s="362"/>
      <c r="G517" s="39"/>
      <c r="H517" s="39"/>
      <c r="I517" s="39"/>
      <c r="J517" s="39"/>
      <c r="K517" s="39"/>
      <c r="L517" s="39"/>
      <c r="M517" s="39"/>
      <c r="N517" s="39"/>
      <c r="O517" s="39"/>
      <c r="P517" s="39"/>
      <c r="Q517" s="39"/>
      <c r="R517" s="39"/>
      <c r="S517" s="39"/>
      <c r="T517" s="39"/>
      <c r="U517" s="39"/>
      <c r="V517" s="39"/>
      <c r="W517" s="39"/>
      <c r="X517" s="39"/>
      <c r="Y517" s="364"/>
      <c r="Z517" s="364"/>
      <c r="AA517" s="216"/>
      <c r="AB517" s="364"/>
    </row>
    <row r="518" spans="1:28" x14ac:dyDescent="0.25">
      <c r="A518" s="441"/>
      <c r="B518" s="362" t="s">
        <v>2269</v>
      </c>
      <c r="C518" s="361"/>
      <c r="D518" s="361"/>
      <c r="E518" s="213"/>
      <c r="F518" s="362"/>
      <c r="G518" s="39"/>
      <c r="H518" s="39"/>
      <c r="I518" s="39"/>
      <c r="J518" s="39"/>
      <c r="K518" s="39"/>
      <c r="L518" s="39"/>
      <c r="M518" s="39"/>
      <c r="N518" s="39"/>
      <c r="O518" s="39"/>
      <c r="P518" s="39"/>
      <c r="Q518" s="39"/>
      <c r="R518" s="39"/>
      <c r="S518" s="39"/>
      <c r="T518" s="39"/>
      <c r="U518" s="39"/>
      <c r="V518" s="39"/>
      <c r="W518" s="39"/>
      <c r="X518" s="39"/>
      <c r="Y518" s="364"/>
      <c r="Z518" s="364"/>
      <c r="AA518" s="216"/>
      <c r="AB518" s="364"/>
    </row>
    <row r="519" spans="1:28" ht="25.5" x14ac:dyDescent="0.25">
      <c r="A519" s="441"/>
      <c r="B519" s="362" t="s">
        <v>2270</v>
      </c>
      <c r="C519" s="361"/>
      <c r="D519" s="361"/>
      <c r="E519" s="213"/>
      <c r="F519" s="362"/>
      <c r="G519" s="39"/>
      <c r="H519" s="39"/>
      <c r="I519" s="39"/>
      <c r="J519" s="39"/>
      <c r="K519" s="39"/>
      <c r="L519" s="39"/>
      <c r="M519" s="39"/>
      <c r="N519" s="39"/>
      <c r="O519" s="39"/>
      <c r="P519" s="39"/>
      <c r="Q519" s="39"/>
      <c r="R519" s="39"/>
      <c r="S519" s="39"/>
      <c r="T519" s="39"/>
      <c r="U519" s="39"/>
      <c r="V519" s="39"/>
      <c r="W519" s="39"/>
      <c r="X519" s="39"/>
      <c r="Y519" s="364"/>
      <c r="Z519" s="364"/>
      <c r="AA519" s="216"/>
      <c r="AB519" s="364"/>
    </row>
    <row r="520" spans="1:28" ht="25.5" x14ac:dyDescent="0.25">
      <c r="A520" s="441"/>
      <c r="B520" s="362" t="s">
        <v>2271</v>
      </c>
      <c r="C520" s="361"/>
      <c r="D520" s="361"/>
      <c r="E520" s="213"/>
      <c r="F520" s="362"/>
      <c r="G520" s="39"/>
      <c r="H520" s="39"/>
      <c r="I520" s="39"/>
      <c r="J520" s="39"/>
      <c r="K520" s="39"/>
      <c r="L520" s="39"/>
      <c r="M520" s="39"/>
      <c r="N520" s="39"/>
      <c r="O520" s="39"/>
      <c r="P520" s="39"/>
      <c r="Q520" s="39"/>
      <c r="R520" s="39"/>
      <c r="S520" s="39"/>
      <c r="T520" s="39"/>
      <c r="U520" s="39"/>
      <c r="V520" s="39"/>
      <c r="W520" s="39"/>
      <c r="X520" s="39"/>
      <c r="Y520" s="364"/>
      <c r="Z520" s="364"/>
      <c r="AA520" s="216"/>
      <c r="AB520" s="364"/>
    </row>
    <row r="521" spans="1:28" x14ac:dyDescent="0.25">
      <c r="A521" s="441"/>
      <c r="B521" s="362" t="s">
        <v>2272</v>
      </c>
      <c r="C521" s="361"/>
      <c r="D521" s="361"/>
      <c r="E521" s="213"/>
      <c r="F521" s="362"/>
      <c r="G521" s="39"/>
      <c r="H521" s="39"/>
      <c r="I521" s="39"/>
      <c r="J521" s="39"/>
      <c r="K521" s="39"/>
      <c r="L521" s="39"/>
      <c r="M521" s="39"/>
      <c r="N521" s="39"/>
      <c r="O521" s="39"/>
      <c r="P521" s="39"/>
      <c r="Q521" s="39"/>
      <c r="R521" s="39"/>
      <c r="S521" s="39"/>
      <c r="T521" s="39"/>
      <c r="U521" s="39"/>
      <c r="V521" s="39"/>
      <c r="W521" s="39"/>
      <c r="X521" s="39"/>
      <c r="Y521" s="364"/>
      <c r="Z521" s="364"/>
      <c r="AA521" s="216"/>
      <c r="AB521" s="364"/>
    </row>
    <row r="522" spans="1:28" x14ac:dyDescent="0.25">
      <c r="A522" s="441"/>
      <c r="B522" s="362" t="s">
        <v>2273</v>
      </c>
      <c r="C522" s="361"/>
      <c r="D522" s="361"/>
      <c r="E522" s="213"/>
      <c r="F522" s="362"/>
      <c r="G522" s="39"/>
      <c r="H522" s="39"/>
      <c r="I522" s="39"/>
      <c r="J522" s="39"/>
      <c r="K522" s="39"/>
      <c r="L522" s="39"/>
      <c r="M522" s="39"/>
      <c r="N522" s="39"/>
      <c r="O522" s="39"/>
      <c r="P522" s="39"/>
      <c r="Q522" s="39"/>
      <c r="R522" s="39"/>
      <c r="S522" s="39"/>
      <c r="T522" s="39"/>
      <c r="U522" s="39"/>
      <c r="V522" s="39"/>
      <c r="W522" s="39"/>
      <c r="X522" s="39"/>
      <c r="Y522" s="364"/>
      <c r="Z522" s="364"/>
      <c r="AA522" s="216"/>
      <c r="AB522" s="364"/>
    </row>
    <row r="523" spans="1:28" ht="25.5" x14ac:dyDescent="0.25">
      <c r="A523" s="441"/>
      <c r="B523" s="362" t="s">
        <v>2274</v>
      </c>
      <c r="C523" s="361"/>
      <c r="D523" s="361"/>
      <c r="E523" s="213"/>
      <c r="F523" s="362"/>
      <c r="G523" s="39"/>
      <c r="H523" s="39"/>
      <c r="I523" s="39"/>
      <c r="J523" s="39"/>
      <c r="K523" s="39"/>
      <c r="L523" s="39"/>
      <c r="M523" s="39"/>
      <c r="N523" s="39"/>
      <c r="O523" s="39"/>
      <c r="P523" s="39"/>
      <c r="Q523" s="39"/>
      <c r="R523" s="39"/>
      <c r="S523" s="39"/>
      <c r="T523" s="39"/>
      <c r="U523" s="39"/>
      <c r="V523" s="39"/>
      <c r="W523" s="39"/>
      <c r="X523" s="39"/>
      <c r="Y523" s="364"/>
      <c r="Z523" s="364"/>
      <c r="AA523" s="216"/>
      <c r="AB523" s="364"/>
    </row>
    <row r="524" spans="1:28" x14ac:dyDescent="0.25">
      <c r="A524" s="441"/>
      <c r="B524" s="362" t="s">
        <v>2275</v>
      </c>
      <c r="C524" s="361"/>
      <c r="D524" s="361"/>
      <c r="E524" s="213"/>
      <c r="F524" s="362"/>
      <c r="G524" s="39"/>
      <c r="H524" s="39"/>
      <c r="I524" s="39"/>
      <c r="J524" s="39"/>
      <c r="K524" s="39"/>
      <c r="L524" s="39"/>
      <c r="M524" s="39"/>
      <c r="N524" s="39"/>
      <c r="O524" s="39"/>
      <c r="P524" s="39"/>
      <c r="Q524" s="39"/>
      <c r="R524" s="39"/>
      <c r="S524" s="39"/>
      <c r="T524" s="39"/>
      <c r="U524" s="39"/>
      <c r="V524" s="39"/>
      <c r="W524" s="39"/>
      <c r="X524" s="39"/>
      <c r="Y524" s="364"/>
      <c r="Z524" s="364"/>
      <c r="AA524" s="216"/>
      <c r="AB524" s="364"/>
    </row>
    <row r="525" spans="1:28" x14ac:dyDescent="0.25">
      <c r="A525" s="441"/>
      <c r="B525" s="362" t="s">
        <v>2276</v>
      </c>
      <c r="C525" s="361"/>
      <c r="D525" s="361"/>
      <c r="E525" s="213"/>
      <c r="F525" s="362"/>
      <c r="G525" s="39"/>
      <c r="H525" s="39"/>
      <c r="I525" s="39"/>
      <c r="J525" s="39"/>
      <c r="K525" s="39"/>
      <c r="L525" s="39"/>
      <c r="M525" s="39"/>
      <c r="N525" s="39"/>
      <c r="O525" s="39"/>
      <c r="P525" s="39"/>
      <c r="Q525" s="39"/>
      <c r="R525" s="39"/>
      <c r="S525" s="39"/>
      <c r="T525" s="39"/>
      <c r="U525" s="39"/>
      <c r="V525" s="39"/>
      <c r="W525" s="39"/>
      <c r="X525" s="39"/>
      <c r="Y525" s="364"/>
      <c r="Z525" s="364"/>
      <c r="AA525" s="216"/>
      <c r="AB525" s="364"/>
    </row>
    <row r="526" spans="1:28" x14ac:dyDescent="0.25">
      <c r="A526" s="441"/>
      <c r="B526" s="362" t="s">
        <v>2277</v>
      </c>
      <c r="C526" s="361"/>
      <c r="D526" s="361"/>
      <c r="E526" s="213"/>
      <c r="F526" s="362"/>
      <c r="G526" s="39"/>
      <c r="H526" s="39"/>
      <c r="I526" s="39"/>
      <c r="J526" s="39"/>
      <c r="K526" s="39"/>
      <c r="L526" s="39"/>
      <c r="M526" s="39"/>
      <c r="N526" s="39"/>
      <c r="O526" s="39"/>
      <c r="P526" s="39"/>
      <c r="Q526" s="39"/>
      <c r="R526" s="39"/>
      <c r="S526" s="39"/>
      <c r="T526" s="39"/>
      <c r="U526" s="39"/>
      <c r="V526" s="39"/>
      <c r="W526" s="39"/>
      <c r="X526" s="39"/>
      <c r="Y526" s="364"/>
      <c r="Z526" s="364"/>
      <c r="AA526" s="216"/>
      <c r="AB526" s="364"/>
    </row>
    <row r="527" spans="1:28" x14ac:dyDescent="0.25">
      <c r="A527" s="441"/>
      <c r="B527" s="362" t="s">
        <v>2278</v>
      </c>
      <c r="C527" s="361"/>
      <c r="D527" s="361"/>
      <c r="E527" s="213"/>
      <c r="F527" s="362"/>
      <c r="G527" s="39"/>
      <c r="H527" s="39"/>
      <c r="I527" s="39"/>
      <c r="J527" s="39"/>
      <c r="K527" s="39"/>
      <c r="L527" s="39"/>
      <c r="M527" s="39"/>
      <c r="N527" s="39"/>
      <c r="O527" s="39"/>
      <c r="P527" s="39"/>
      <c r="Q527" s="39"/>
      <c r="R527" s="39"/>
      <c r="S527" s="39"/>
      <c r="T527" s="39"/>
      <c r="U527" s="39"/>
      <c r="V527" s="39"/>
      <c r="W527" s="39"/>
      <c r="X527" s="39"/>
      <c r="Y527" s="364"/>
      <c r="Z527" s="364"/>
      <c r="AA527" s="216"/>
      <c r="AB527" s="364"/>
    </row>
    <row r="528" spans="1:28" x14ac:dyDescent="0.25">
      <c r="A528" s="441"/>
      <c r="B528" s="362" t="s">
        <v>2279</v>
      </c>
      <c r="C528" s="361"/>
      <c r="D528" s="361"/>
      <c r="E528" s="213"/>
      <c r="F528" s="362"/>
      <c r="G528" s="39"/>
      <c r="H528" s="39"/>
      <c r="I528" s="39"/>
      <c r="J528" s="39"/>
      <c r="K528" s="39"/>
      <c r="L528" s="39"/>
      <c r="M528" s="39"/>
      <c r="N528" s="39"/>
      <c r="O528" s="39"/>
      <c r="P528" s="39"/>
      <c r="Q528" s="39"/>
      <c r="R528" s="39"/>
      <c r="S528" s="39"/>
      <c r="T528" s="39"/>
      <c r="U528" s="39"/>
      <c r="V528" s="39"/>
      <c r="W528" s="39"/>
      <c r="X528" s="39"/>
      <c r="Y528" s="364"/>
      <c r="Z528" s="364"/>
      <c r="AA528" s="216"/>
      <c r="AB528" s="364"/>
    </row>
    <row r="529" spans="1:28" x14ac:dyDescent="0.25">
      <c r="A529" s="441"/>
      <c r="B529" s="362" t="s">
        <v>2280</v>
      </c>
      <c r="C529" s="361"/>
      <c r="D529" s="361"/>
      <c r="E529" s="213"/>
      <c r="F529" s="362"/>
      <c r="G529" s="39"/>
      <c r="H529" s="39"/>
      <c r="I529" s="39"/>
      <c r="J529" s="39"/>
      <c r="K529" s="39"/>
      <c r="L529" s="39"/>
      <c r="M529" s="39"/>
      <c r="N529" s="39"/>
      <c r="O529" s="39"/>
      <c r="P529" s="39"/>
      <c r="Q529" s="39"/>
      <c r="R529" s="39"/>
      <c r="S529" s="39"/>
      <c r="T529" s="39"/>
      <c r="U529" s="39"/>
      <c r="V529" s="39"/>
      <c r="W529" s="39"/>
      <c r="X529" s="39"/>
      <c r="Y529" s="364"/>
      <c r="Z529" s="364"/>
      <c r="AA529" s="216"/>
      <c r="AB529" s="364"/>
    </row>
    <row r="530" spans="1:28" x14ac:dyDescent="0.25">
      <c r="A530" s="441"/>
      <c r="B530" s="362" t="s">
        <v>2281</v>
      </c>
      <c r="C530" s="361"/>
      <c r="D530" s="361"/>
      <c r="E530" s="213"/>
      <c r="F530" s="362"/>
      <c r="G530" s="39"/>
      <c r="H530" s="39"/>
      <c r="I530" s="39"/>
      <c r="J530" s="39"/>
      <c r="K530" s="39"/>
      <c r="L530" s="39"/>
      <c r="M530" s="39"/>
      <c r="N530" s="39"/>
      <c r="O530" s="39"/>
      <c r="P530" s="39"/>
      <c r="Q530" s="39"/>
      <c r="R530" s="39"/>
      <c r="S530" s="39"/>
      <c r="T530" s="39"/>
      <c r="U530" s="39"/>
      <c r="V530" s="39"/>
      <c r="W530" s="39"/>
      <c r="X530" s="39"/>
      <c r="Y530" s="364"/>
      <c r="Z530" s="364"/>
      <c r="AA530" s="216"/>
      <c r="AB530" s="364"/>
    </row>
    <row r="531" spans="1:28" ht="25.5" x14ac:dyDescent="0.25">
      <c r="A531" s="441"/>
      <c r="B531" s="362" t="s">
        <v>2282</v>
      </c>
      <c r="C531" s="361"/>
      <c r="D531" s="361"/>
      <c r="E531" s="213"/>
      <c r="F531" s="362"/>
      <c r="G531" s="39"/>
      <c r="H531" s="39"/>
      <c r="I531" s="39"/>
      <c r="J531" s="39"/>
      <c r="K531" s="39"/>
      <c r="L531" s="39"/>
      <c r="M531" s="39"/>
      <c r="N531" s="39"/>
      <c r="O531" s="39"/>
      <c r="P531" s="39"/>
      <c r="Q531" s="39"/>
      <c r="R531" s="39"/>
      <c r="S531" s="39"/>
      <c r="T531" s="39"/>
      <c r="U531" s="39"/>
      <c r="V531" s="39"/>
      <c r="W531" s="39"/>
      <c r="X531" s="39"/>
      <c r="Y531" s="364"/>
      <c r="Z531" s="364"/>
      <c r="AA531" s="216"/>
      <c r="AB531" s="364"/>
    </row>
    <row r="532" spans="1:28" ht="25.5" x14ac:dyDescent="0.25">
      <c r="A532" s="441"/>
      <c r="B532" s="362" t="s">
        <v>2283</v>
      </c>
      <c r="C532" s="361"/>
      <c r="D532" s="361"/>
      <c r="E532" s="213"/>
      <c r="F532" s="362"/>
      <c r="G532" s="39"/>
      <c r="H532" s="39"/>
      <c r="I532" s="39"/>
      <c r="J532" s="39"/>
      <c r="K532" s="39"/>
      <c r="L532" s="39"/>
      <c r="M532" s="39"/>
      <c r="N532" s="39"/>
      <c r="O532" s="39"/>
      <c r="P532" s="39"/>
      <c r="Q532" s="39"/>
      <c r="R532" s="39"/>
      <c r="S532" s="39"/>
      <c r="T532" s="39"/>
      <c r="U532" s="39"/>
      <c r="V532" s="39"/>
      <c r="W532" s="39"/>
      <c r="X532" s="39"/>
      <c r="Y532" s="364"/>
      <c r="Z532" s="364"/>
      <c r="AA532" s="216"/>
      <c r="AB532" s="364"/>
    </row>
    <row r="533" spans="1:28" x14ac:dyDescent="0.25">
      <c r="A533" s="441"/>
      <c r="B533" s="362" t="s">
        <v>2284</v>
      </c>
      <c r="C533" s="361"/>
      <c r="D533" s="361"/>
      <c r="E533" s="213"/>
      <c r="F533" s="362"/>
      <c r="G533" s="39"/>
      <c r="H533" s="39"/>
      <c r="I533" s="39"/>
      <c r="J533" s="39"/>
      <c r="K533" s="39"/>
      <c r="L533" s="39"/>
      <c r="M533" s="39"/>
      <c r="N533" s="39"/>
      <c r="O533" s="39"/>
      <c r="P533" s="39"/>
      <c r="Q533" s="39"/>
      <c r="R533" s="39"/>
      <c r="S533" s="39"/>
      <c r="T533" s="39"/>
      <c r="U533" s="39"/>
      <c r="V533" s="39"/>
      <c r="W533" s="39"/>
      <c r="X533" s="39"/>
      <c r="Y533" s="364"/>
      <c r="Z533" s="364"/>
      <c r="AA533" s="216"/>
      <c r="AB533" s="364"/>
    </row>
    <row r="534" spans="1:28" x14ac:dyDescent="0.25">
      <c r="A534" s="441"/>
      <c r="B534" s="362" t="s">
        <v>2285</v>
      </c>
      <c r="C534" s="361"/>
      <c r="D534" s="361"/>
      <c r="E534" s="213"/>
      <c r="F534" s="362"/>
      <c r="G534" s="39"/>
      <c r="H534" s="39"/>
      <c r="I534" s="39"/>
      <c r="J534" s="39"/>
      <c r="K534" s="39"/>
      <c r="L534" s="39"/>
      <c r="M534" s="39"/>
      <c r="N534" s="39"/>
      <c r="O534" s="39"/>
      <c r="P534" s="39"/>
      <c r="Q534" s="39"/>
      <c r="R534" s="39"/>
      <c r="S534" s="39"/>
      <c r="T534" s="39"/>
      <c r="U534" s="39"/>
      <c r="V534" s="39"/>
      <c r="W534" s="39"/>
      <c r="X534" s="39"/>
      <c r="Y534" s="364"/>
      <c r="Z534" s="364"/>
      <c r="AA534" s="216"/>
      <c r="AB534" s="364"/>
    </row>
    <row r="535" spans="1:28" x14ac:dyDescent="0.25">
      <c r="A535" s="441"/>
      <c r="B535" s="362" t="s">
        <v>2286</v>
      </c>
      <c r="C535" s="361"/>
      <c r="D535" s="361"/>
      <c r="E535" s="213"/>
      <c r="F535" s="362"/>
      <c r="G535" s="39"/>
      <c r="H535" s="39"/>
      <c r="I535" s="39"/>
      <c r="J535" s="39"/>
      <c r="K535" s="39"/>
      <c r="L535" s="39"/>
      <c r="M535" s="39"/>
      <c r="N535" s="39"/>
      <c r="O535" s="39"/>
      <c r="P535" s="39"/>
      <c r="Q535" s="39"/>
      <c r="R535" s="39"/>
      <c r="S535" s="39"/>
      <c r="T535" s="39"/>
      <c r="U535" s="39"/>
      <c r="V535" s="39"/>
      <c r="W535" s="39"/>
      <c r="X535" s="39"/>
      <c r="Y535" s="364"/>
      <c r="Z535" s="364"/>
      <c r="AA535" s="216"/>
      <c r="AB535" s="364"/>
    </row>
    <row r="536" spans="1:28" x14ac:dyDescent="0.25">
      <c r="A536" s="441"/>
      <c r="B536" s="362" t="s">
        <v>2287</v>
      </c>
      <c r="C536" s="361"/>
      <c r="D536" s="361"/>
      <c r="E536" s="213"/>
      <c r="F536" s="362"/>
      <c r="G536" s="39"/>
      <c r="H536" s="39"/>
      <c r="I536" s="39"/>
      <c r="J536" s="39"/>
      <c r="K536" s="39"/>
      <c r="L536" s="39"/>
      <c r="M536" s="39"/>
      <c r="N536" s="39"/>
      <c r="O536" s="39"/>
      <c r="P536" s="39"/>
      <c r="Q536" s="39"/>
      <c r="R536" s="39"/>
      <c r="S536" s="39"/>
      <c r="T536" s="39"/>
      <c r="U536" s="39"/>
      <c r="V536" s="39"/>
      <c r="W536" s="39"/>
      <c r="X536" s="39"/>
      <c r="Y536" s="364"/>
      <c r="Z536" s="364"/>
      <c r="AA536" s="216"/>
      <c r="AB536" s="364"/>
    </row>
    <row r="537" spans="1:28" x14ac:dyDescent="0.25">
      <c r="A537" s="441"/>
      <c r="B537" s="362" t="s">
        <v>2288</v>
      </c>
      <c r="C537" s="361"/>
      <c r="D537" s="361"/>
      <c r="E537" s="213"/>
      <c r="F537" s="362"/>
      <c r="G537" s="39"/>
      <c r="H537" s="39"/>
      <c r="I537" s="39"/>
      <c r="J537" s="39"/>
      <c r="K537" s="39"/>
      <c r="L537" s="39"/>
      <c r="M537" s="39"/>
      <c r="N537" s="39"/>
      <c r="O537" s="39"/>
      <c r="P537" s="39"/>
      <c r="Q537" s="39"/>
      <c r="R537" s="39"/>
      <c r="S537" s="39"/>
      <c r="T537" s="39"/>
      <c r="U537" s="39"/>
      <c r="V537" s="39"/>
      <c r="W537" s="39"/>
      <c r="X537" s="39"/>
      <c r="Y537" s="364"/>
      <c r="Z537" s="364"/>
      <c r="AA537" s="216"/>
      <c r="AB537" s="364"/>
    </row>
    <row r="538" spans="1:28" x14ac:dyDescent="0.25">
      <c r="A538" s="441"/>
      <c r="B538" s="362" t="s">
        <v>2289</v>
      </c>
      <c r="C538" s="361"/>
      <c r="D538" s="361"/>
      <c r="E538" s="213"/>
      <c r="F538" s="362"/>
      <c r="G538" s="39"/>
      <c r="H538" s="39"/>
      <c r="I538" s="39"/>
      <c r="J538" s="39"/>
      <c r="K538" s="39"/>
      <c r="L538" s="39"/>
      <c r="M538" s="39"/>
      <c r="N538" s="39"/>
      <c r="O538" s="39"/>
      <c r="P538" s="39"/>
      <c r="Q538" s="39"/>
      <c r="R538" s="39"/>
      <c r="S538" s="39"/>
      <c r="T538" s="39"/>
      <c r="U538" s="39"/>
      <c r="V538" s="39"/>
      <c r="W538" s="39"/>
      <c r="X538" s="39"/>
      <c r="Y538" s="364"/>
      <c r="Z538" s="364"/>
      <c r="AA538" s="216"/>
      <c r="AB538" s="364"/>
    </row>
    <row r="539" spans="1:28" x14ac:dyDescent="0.25">
      <c r="A539" s="441"/>
      <c r="B539" s="362" t="s">
        <v>2290</v>
      </c>
      <c r="C539" s="361"/>
      <c r="D539" s="361"/>
      <c r="E539" s="213"/>
      <c r="F539" s="362"/>
      <c r="G539" s="39"/>
      <c r="H539" s="39"/>
      <c r="I539" s="39"/>
      <c r="J539" s="39"/>
      <c r="K539" s="39"/>
      <c r="L539" s="39"/>
      <c r="M539" s="39"/>
      <c r="N539" s="39"/>
      <c r="O539" s="39"/>
      <c r="P539" s="39"/>
      <c r="Q539" s="39"/>
      <c r="R539" s="39"/>
      <c r="S539" s="39"/>
      <c r="T539" s="39"/>
      <c r="U539" s="39"/>
      <c r="V539" s="39"/>
      <c r="W539" s="39"/>
      <c r="X539" s="39"/>
      <c r="Y539" s="364"/>
      <c r="Z539" s="364"/>
      <c r="AA539" s="216"/>
      <c r="AB539" s="364"/>
    </row>
    <row r="540" spans="1:28" x14ac:dyDescent="0.25">
      <c r="A540" s="441"/>
      <c r="B540" s="362" t="s">
        <v>2291</v>
      </c>
      <c r="C540" s="361"/>
      <c r="D540" s="361"/>
      <c r="E540" s="213"/>
      <c r="F540" s="362"/>
      <c r="G540" s="39"/>
      <c r="H540" s="39"/>
      <c r="I540" s="39"/>
      <c r="J540" s="39"/>
      <c r="K540" s="39"/>
      <c r="L540" s="39"/>
      <c r="M540" s="39"/>
      <c r="N540" s="39"/>
      <c r="O540" s="39"/>
      <c r="P540" s="39"/>
      <c r="Q540" s="39"/>
      <c r="R540" s="39"/>
      <c r="S540" s="39"/>
      <c r="T540" s="39"/>
      <c r="U540" s="39"/>
      <c r="V540" s="39"/>
      <c r="W540" s="39"/>
      <c r="X540" s="39"/>
      <c r="Y540" s="364"/>
      <c r="Z540" s="364"/>
      <c r="AA540" s="216"/>
      <c r="AB540" s="364"/>
    </row>
    <row r="541" spans="1:28" x14ac:dyDescent="0.25">
      <c r="A541" s="441"/>
      <c r="B541" s="362" t="s">
        <v>2292</v>
      </c>
      <c r="C541" s="361"/>
      <c r="D541" s="361"/>
      <c r="E541" s="213"/>
      <c r="F541" s="362"/>
      <c r="G541" s="39"/>
      <c r="H541" s="39"/>
      <c r="I541" s="39"/>
      <c r="J541" s="39"/>
      <c r="K541" s="39"/>
      <c r="L541" s="39"/>
      <c r="M541" s="39"/>
      <c r="N541" s="39"/>
      <c r="O541" s="39"/>
      <c r="P541" s="39"/>
      <c r="Q541" s="39"/>
      <c r="R541" s="39"/>
      <c r="S541" s="39"/>
      <c r="T541" s="39"/>
      <c r="U541" s="39"/>
      <c r="V541" s="39"/>
      <c r="W541" s="39"/>
      <c r="X541" s="39"/>
      <c r="Y541" s="364"/>
      <c r="Z541" s="364"/>
      <c r="AA541" s="216"/>
      <c r="AB541" s="364"/>
    </row>
    <row r="542" spans="1:28" x14ac:dyDescent="0.25">
      <c r="A542" s="441"/>
      <c r="B542" s="362" t="s">
        <v>2293</v>
      </c>
      <c r="C542" s="361"/>
      <c r="D542" s="361"/>
      <c r="E542" s="213"/>
      <c r="F542" s="362"/>
      <c r="G542" s="39"/>
      <c r="H542" s="39"/>
      <c r="I542" s="39"/>
      <c r="J542" s="39"/>
      <c r="K542" s="39"/>
      <c r="L542" s="39"/>
      <c r="M542" s="39"/>
      <c r="N542" s="39"/>
      <c r="O542" s="39"/>
      <c r="P542" s="39"/>
      <c r="Q542" s="39"/>
      <c r="R542" s="39"/>
      <c r="S542" s="39"/>
      <c r="T542" s="39"/>
      <c r="U542" s="39"/>
      <c r="V542" s="39"/>
      <c r="W542" s="39"/>
      <c r="X542" s="39"/>
      <c r="Y542" s="364"/>
      <c r="Z542" s="364"/>
      <c r="AA542" s="216"/>
      <c r="AB542" s="364"/>
    </row>
    <row r="543" spans="1:28" x14ac:dyDescent="0.25">
      <c r="A543" s="441"/>
      <c r="B543" s="362" t="s">
        <v>2294</v>
      </c>
      <c r="C543" s="361"/>
      <c r="D543" s="361"/>
      <c r="E543" s="213"/>
      <c r="F543" s="362"/>
      <c r="G543" s="39"/>
      <c r="H543" s="39"/>
      <c r="I543" s="39"/>
      <c r="J543" s="39"/>
      <c r="K543" s="39"/>
      <c r="L543" s="39"/>
      <c r="M543" s="39"/>
      <c r="N543" s="39"/>
      <c r="O543" s="39"/>
      <c r="P543" s="39"/>
      <c r="Q543" s="39"/>
      <c r="R543" s="39"/>
      <c r="S543" s="39"/>
      <c r="T543" s="39"/>
      <c r="U543" s="39"/>
      <c r="V543" s="39"/>
      <c r="W543" s="39"/>
      <c r="X543" s="39"/>
      <c r="Y543" s="364"/>
      <c r="Z543" s="364"/>
      <c r="AA543" s="216"/>
      <c r="AB543" s="364"/>
    </row>
    <row r="544" spans="1:28" x14ac:dyDescent="0.25">
      <c r="A544" s="441"/>
      <c r="B544" s="362" t="s">
        <v>2295</v>
      </c>
      <c r="C544" s="361"/>
      <c r="D544" s="361"/>
      <c r="E544" s="213"/>
      <c r="F544" s="362"/>
      <c r="G544" s="39"/>
      <c r="H544" s="39"/>
      <c r="I544" s="39"/>
      <c r="J544" s="39"/>
      <c r="K544" s="39"/>
      <c r="L544" s="39"/>
      <c r="M544" s="39"/>
      <c r="N544" s="39"/>
      <c r="O544" s="39"/>
      <c r="P544" s="39"/>
      <c r="Q544" s="39"/>
      <c r="R544" s="39"/>
      <c r="S544" s="39"/>
      <c r="T544" s="39"/>
      <c r="U544" s="39"/>
      <c r="V544" s="39"/>
      <c r="W544" s="39"/>
      <c r="X544" s="39"/>
      <c r="Y544" s="364"/>
      <c r="Z544" s="364"/>
      <c r="AA544" s="216"/>
      <c r="AB544" s="364"/>
    </row>
    <row r="545" spans="1:28" x14ac:dyDescent="0.25">
      <c r="A545" s="441"/>
      <c r="B545" s="362" t="s">
        <v>2296</v>
      </c>
      <c r="C545" s="361"/>
      <c r="D545" s="361"/>
      <c r="E545" s="213"/>
      <c r="F545" s="362"/>
      <c r="G545" s="39"/>
      <c r="H545" s="39"/>
      <c r="I545" s="39"/>
      <c r="J545" s="39"/>
      <c r="K545" s="39"/>
      <c r="L545" s="39"/>
      <c r="M545" s="39"/>
      <c r="N545" s="39"/>
      <c r="O545" s="39"/>
      <c r="P545" s="39"/>
      <c r="Q545" s="39"/>
      <c r="R545" s="39"/>
      <c r="S545" s="39"/>
      <c r="T545" s="39"/>
      <c r="U545" s="39"/>
      <c r="V545" s="39"/>
      <c r="W545" s="39"/>
      <c r="X545" s="39"/>
      <c r="Y545" s="364"/>
      <c r="Z545" s="364"/>
      <c r="AA545" s="216"/>
      <c r="AB545" s="364"/>
    </row>
    <row r="546" spans="1:28" x14ac:dyDescent="0.25">
      <c r="A546" s="441"/>
      <c r="B546" s="362" t="s">
        <v>2297</v>
      </c>
      <c r="C546" s="361"/>
      <c r="D546" s="361"/>
      <c r="E546" s="213"/>
      <c r="F546" s="362"/>
      <c r="G546" s="39"/>
      <c r="H546" s="39"/>
      <c r="I546" s="39"/>
      <c r="J546" s="39"/>
      <c r="K546" s="39"/>
      <c r="L546" s="39"/>
      <c r="M546" s="39"/>
      <c r="N546" s="39"/>
      <c r="O546" s="39"/>
      <c r="P546" s="39"/>
      <c r="Q546" s="39"/>
      <c r="R546" s="39"/>
      <c r="S546" s="39"/>
      <c r="T546" s="39"/>
      <c r="U546" s="39"/>
      <c r="V546" s="39"/>
      <c r="W546" s="39"/>
      <c r="X546" s="39"/>
      <c r="Y546" s="364"/>
      <c r="Z546" s="364"/>
      <c r="AA546" s="216"/>
      <c r="AB546" s="364"/>
    </row>
    <row r="547" spans="1:28" x14ac:dyDescent="0.25">
      <c r="A547" s="441"/>
      <c r="B547" s="362" t="s">
        <v>2298</v>
      </c>
      <c r="C547" s="361"/>
      <c r="D547" s="361"/>
      <c r="E547" s="213"/>
      <c r="F547" s="362"/>
      <c r="G547" s="39"/>
      <c r="H547" s="39"/>
      <c r="I547" s="39"/>
      <c r="J547" s="39"/>
      <c r="K547" s="39"/>
      <c r="L547" s="39"/>
      <c r="M547" s="39"/>
      <c r="N547" s="39"/>
      <c r="O547" s="39"/>
      <c r="P547" s="39"/>
      <c r="Q547" s="39"/>
      <c r="R547" s="39"/>
      <c r="S547" s="39"/>
      <c r="T547" s="39"/>
      <c r="U547" s="39"/>
      <c r="V547" s="39"/>
      <c r="W547" s="39"/>
      <c r="X547" s="39"/>
      <c r="Y547" s="364"/>
      <c r="Z547" s="364"/>
      <c r="AA547" s="216"/>
      <c r="AB547" s="364"/>
    </row>
    <row r="548" spans="1:28" x14ac:dyDescent="0.25">
      <c r="A548" s="441"/>
      <c r="B548" s="362" t="s">
        <v>2299</v>
      </c>
      <c r="C548" s="361"/>
      <c r="D548" s="361"/>
      <c r="E548" s="213"/>
      <c r="F548" s="362"/>
      <c r="G548" s="39"/>
      <c r="H548" s="39"/>
      <c r="I548" s="39"/>
      <c r="J548" s="39"/>
      <c r="K548" s="39"/>
      <c r="L548" s="39"/>
      <c r="M548" s="39"/>
      <c r="N548" s="39"/>
      <c r="O548" s="39"/>
      <c r="P548" s="39"/>
      <c r="Q548" s="39"/>
      <c r="R548" s="39"/>
      <c r="S548" s="39"/>
      <c r="T548" s="39"/>
      <c r="U548" s="39"/>
      <c r="V548" s="39"/>
      <c r="W548" s="39"/>
      <c r="X548" s="39"/>
      <c r="Y548" s="364"/>
      <c r="Z548" s="364"/>
      <c r="AA548" s="216"/>
      <c r="AB548" s="364"/>
    </row>
    <row r="549" spans="1:28" x14ac:dyDescent="0.25">
      <c r="A549" s="441"/>
      <c r="B549" s="362" t="s">
        <v>2300</v>
      </c>
      <c r="C549" s="361"/>
      <c r="D549" s="361"/>
      <c r="E549" s="213"/>
      <c r="F549" s="362"/>
      <c r="G549" s="39"/>
      <c r="H549" s="39"/>
      <c r="I549" s="39"/>
      <c r="J549" s="39"/>
      <c r="K549" s="39"/>
      <c r="L549" s="39"/>
      <c r="M549" s="39"/>
      <c r="N549" s="39"/>
      <c r="O549" s="39"/>
      <c r="P549" s="39"/>
      <c r="Q549" s="39"/>
      <c r="R549" s="39"/>
      <c r="S549" s="39"/>
      <c r="T549" s="39"/>
      <c r="U549" s="39"/>
      <c r="V549" s="39"/>
      <c r="W549" s="39"/>
      <c r="X549" s="39"/>
      <c r="Y549" s="364"/>
      <c r="Z549" s="364"/>
      <c r="AA549" s="216"/>
      <c r="AB549" s="364"/>
    </row>
    <row r="550" spans="1:28" x14ac:dyDescent="0.25">
      <c r="A550" s="441"/>
      <c r="B550" s="362"/>
      <c r="C550" s="361"/>
      <c r="D550" s="361"/>
      <c r="E550" s="213"/>
      <c r="F550" s="362"/>
      <c r="G550" s="39"/>
      <c r="H550" s="39"/>
      <c r="I550" s="39"/>
      <c r="J550" s="39"/>
      <c r="K550" s="39"/>
      <c r="L550" s="39"/>
      <c r="M550" s="39"/>
      <c r="N550" s="39"/>
      <c r="O550" s="39"/>
      <c r="P550" s="39"/>
      <c r="Q550" s="39"/>
      <c r="R550" s="39"/>
      <c r="S550" s="39"/>
      <c r="T550" s="39"/>
      <c r="U550" s="39"/>
      <c r="V550" s="39"/>
      <c r="W550" s="39"/>
      <c r="X550" s="39"/>
      <c r="Y550" s="364"/>
      <c r="Z550" s="364"/>
      <c r="AA550" s="216"/>
      <c r="AB550" s="364"/>
    </row>
    <row r="551" spans="1:28" s="444" customFormat="1" x14ac:dyDescent="0.25">
      <c r="A551" s="442">
        <v>55</v>
      </c>
      <c r="B551" s="433" t="s">
        <v>2301</v>
      </c>
      <c r="C551" s="206" t="str">
        <f>IF(AA551&gt;=450000,"LPN",IF(AND(AA551&gt;180000,AA551&lt;450000),"LP",IF(AND(AA551&gt;=53000,AA551&lt;=180000),"3C","2C ")))</f>
        <v xml:space="preserve">2C </v>
      </c>
      <c r="D551" s="206" t="s">
        <v>1790</v>
      </c>
      <c r="E551" s="206" t="s">
        <v>757</v>
      </c>
      <c r="F551" s="433"/>
      <c r="G551" s="209" t="s">
        <v>49</v>
      </c>
      <c r="H551" s="209" t="s">
        <v>49</v>
      </c>
      <c r="I551" s="209" t="s">
        <v>49</v>
      </c>
      <c r="J551" s="209" t="s">
        <v>49</v>
      </c>
      <c r="K551" s="209">
        <f>SUM(L551-8)</f>
        <v>41486</v>
      </c>
      <c r="L551" s="209">
        <f>SUM(M551*1)</f>
        <v>41494</v>
      </c>
      <c r="M551" s="209">
        <f>SUM(N551*1)</f>
        <v>41494</v>
      </c>
      <c r="N551" s="209">
        <f>SUM(O551-1)</f>
        <v>41494</v>
      </c>
      <c r="O551" s="209">
        <f>SUM(U551-3)</f>
        <v>41495</v>
      </c>
      <c r="P551" s="209">
        <f>SUM(U551*1)</f>
        <v>41498</v>
      </c>
      <c r="Q551" s="209" t="s">
        <v>49</v>
      </c>
      <c r="R551" s="209" t="s">
        <v>49</v>
      </c>
      <c r="S551" s="209" t="s">
        <v>49</v>
      </c>
      <c r="T551" s="209" t="s">
        <v>49</v>
      </c>
      <c r="U551" s="209">
        <f>SUM(V551-4)</f>
        <v>41498</v>
      </c>
      <c r="V551" s="209">
        <f>SUM(W551-4)</f>
        <v>41502</v>
      </c>
      <c r="W551" s="209">
        <f>SUM(X551-3)</f>
        <v>41506</v>
      </c>
      <c r="X551" s="209">
        <v>41509</v>
      </c>
      <c r="Y551" s="210"/>
      <c r="Z551" s="210"/>
      <c r="AA551" s="443">
        <v>50000</v>
      </c>
      <c r="AB551" s="210"/>
    </row>
    <row r="552" spans="1:28" x14ac:dyDescent="0.25">
      <c r="A552" s="143"/>
      <c r="B552" s="313" t="s">
        <v>2302</v>
      </c>
      <c r="C552" s="312"/>
      <c r="D552" s="312"/>
      <c r="E552" s="319"/>
      <c r="F552" s="313"/>
      <c r="G552" s="31"/>
      <c r="H552" s="31"/>
      <c r="I552" s="31"/>
      <c r="J552" s="31"/>
      <c r="K552" s="31"/>
      <c r="L552" s="31"/>
      <c r="M552" s="31"/>
      <c r="N552" s="31"/>
      <c r="O552" s="31"/>
      <c r="P552" s="32"/>
      <c r="Q552" s="32"/>
      <c r="R552" s="32"/>
      <c r="S552" s="32"/>
      <c r="T552" s="32"/>
      <c r="U552" s="32"/>
      <c r="V552" s="32"/>
      <c r="W552" s="32"/>
      <c r="X552" s="32"/>
      <c r="Y552" s="310"/>
      <c r="Z552" s="310"/>
      <c r="AA552" s="142"/>
      <c r="AB552" s="310"/>
    </row>
    <row r="553" spans="1:28" x14ac:dyDescent="0.25">
      <c r="A553" s="143"/>
      <c r="B553" s="313" t="s">
        <v>2303</v>
      </c>
      <c r="C553" s="312"/>
      <c r="D553" s="312"/>
      <c r="E553" s="319"/>
      <c r="F553" s="313"/>
      <c r="G553" s="31"/>
      <c r="H553" s="31"/>
      <c r="I553" s="31"/>
      <c r="J553" s="31"/>
      <c r="K553" s="31"/>
      <c r="L553" s="31"/>
      <c r="M553" s="31"/>
      <c r="N553" s="31"/>
      <c r="O553" s="31"/>
      <c r="P553" s="32"/>
      <c r="Q553" s="32"/>
      <c r="R553" s="32"/>
      <c r="S553" s="32"/>
      <c r="T553" s="32"/>
      <c r="U553" s="32"/>
      <c r="V553" s="32"/>
      <c r="W553" s="32"/>
      <c r="X553" s="32"/>
      <c r="Y553" s="310"/>
      <c r="Z553" s="310"/>
      <c r="AA553" s="142"/>
      <c r="AB553" s="310"/>
    </row>
    <row r="554" spans="1:28" x14ac:dyDescent="0.25">
      <c r="A554" s="143"/>
      <c r="B554" s="313" t="s">
        <v>2304</v>
      </c>
      <c r="C554" s="312"/>
      <c r="D554" s="312"/>
      <c r="E554" s="319"/>
      <c r="F554" s="313"/>
      <c r="G554" s="31"/>
      <c r="H554" s="31"/>
      <c r="I554" s="31"/>
      <c r="J554" s="31"/>
      <c r="K554" s="31"/>
      <c r="L554" s="31"/>
      <c r="M554" s="31"/>
      <c r="N554" s="31"/>
      <c r="O554" s="31"/>
      <c r="P554" s="32"/>
      <c r="Q554" s="32"/>
      <c r="R554" s="32"/>
      <c r="S554" s="32"/>
      <c r="T554" s="32"/>
      <c r="U554" s="32"/>
      <c r="V554" s="32"/>
      <c r="W554" s="32"/>
      <c r="X554" s="32"/>
      <c r="Y554" s="310"/>
      <c r="Z554" s="310"/>
      <c r="AA554" s="142"/>
      <c r="AB554" s="310"/>
    </row>
    <row r="555" spans="1:28" x14ac:dyDescent="0.25">
      <c r="A555" s="143"/>
      <c r="B555" s="313" t="s">
        <v>2305</v>
      </c>
      <c r="C555" s="312"/>
      <c r="D555" s="312"/>
      <c r="E555" s="319"/>
      <c r="F555" s="313"/>
      <c r="G555" s="31"/>
      <c r="H555" s="31"/>
      <c r="I555" s="31"/>
      <c r="J555" s="31"/>
      <c r="K555" s="31"/>
      <c r="L555" s="31"/>
      <c r="M555" s="31"/>
      <c r="N555" s="31"/>
      <c r="O555" s="31"/>
      <c r="P555" s="32"/>
      <c r="Q555" s="32"/>
      <c r="R555" s="32"/>
      <c r="S555" s="32"/>
      <c r="T555" s="32"/>
      <c r="U555" s="32"/>
      <c r="V555" s="32"/>
      <c r="W555" s="32"/>
      <c r="X555" s="32"/>
      <c r="Y555" s="310"/>
      <c r="Z555" s="310"/>
      <c r="AA555" s="142"/>
      <c r="AB555" s="310"/>
    </row>
    <row r="556" spans="1:28" x14ac:dyDescent="0.25">
      <c r="A556" s="143"/>
      <c r="B556" s="313" t="s">
        <v>2306</v>
      </c>
      <c r="C556" s="312"/>
      <c r="D556" s="312"/>
      <c r="E556" s="319"/>
      <c r="F556" s="313"/>
      <c r="G556" s="31"/>
      <c r="H556" s="31"/>
      <c r="I556" s="31"/>
      <c r="J556" s="31"/>
      <c r="K556" s="31"/>
      <c r="L556" s="31"/>
      <c r="M556" s="31"/>
      <c r="N556" s="31"/>
      <c r="O556" s="31"/>
      <c r="P556" s="32"/>
      <c r="Q556" s="32"/>
      <c r="R556" s="32"/>
      <c r="S556" s="32"/>
      <c r="T556" s="32"/>
      <c r="U556" s="32"/>
      <c r="V556" s="32"/>
      <c r="W556" s="32"/>
      <c r="X556" s="32"/>
      <c r="Y556" s="310"/>
      <c r="Z556" s="310"/>
      <c r="AA556" s="142"/>
      <c r="AB556" s="310"/>
    </row>
    <row r="557" spans="1:28" x14ac:dyDescent="0.25">
      <c r="A557" s="143"/>
      <c r="B557" s="313" t="s">
        <v>2307</v>
      </c>
      <c r="C557" s="312"/>
      <c r="D557" s="312"/>
      <c r="E557" s="319"/>
      <c r="F557" s="313"/>
      <c r="G557" s="31"/>
      <c r="H557" s="31"/>
      <c r="I557" s="31"/>
      <c r="J557" s="31"/>
      <c r="K557" s="31"/>
      <c r="L557" s="31"/>
      <c r="M557" s="31"/>
      <c r="N557" s="31"/>
      <c r="O557" s="31"/>
      <c r="P557" s="32"/>
      <c r="Q557" s="32"/>
      <c r="R557" s="32"/>
      <c r="S557" s="32"/>
      <c r="T557" s="32"/>
      <c r="U557" s="32"/>
      <c r="V557" s="32"/>
      <c r="W557" s="32"/>
      <c r="X557" s="32"/>
      <c r="Y557" s="310"/>
      <c r="Z557" s="310"/>
      <c r="AA557" s="142"/>
      <c r="AB557" s="310"/>
    </row>
    <row r="558" spans="1:28" s="444" customFormat="1" ht="25.5" x14ac:dyDescent="0.25">
      <c r="A558" s="442">
        <v>56</v>
      </c>
      <c r="B558" s="433" t="s">
        <v>2308</v>
      </c>
      <c r="C558" s="206" t="str">
        <f>IF(AA558&gt;=450000,"LPN",IF(AND(AA558&gt;180000,AA558&lt;450000),"LP",IF(AND(AA558&gt;=53000,AA558&lt;=180000),"3C","2C ")))</f>
        <v xml:space="preserve">2C </v>
      </c>
      <c r="D558" s="206" t="s">
        <v>1790</v>
      </c>
      <c r="E558" s="206" t="s">
        <v>758</v>
      </c>
      <c r="F558" s="433"/>
      <c r="G558" s="209" t="s">
        <v>49</v>
      </c>
      <c r="H558" s="209" t="s">
        <v>49</v>
      </c>
      <c r="I558" s="209" t="s">
        <v>49</v>
      </c>
      <c r="J558" s="209" t="s">
        <v>49</v>
      </c>
      <c r="K558" s="209">
        <f>SUM(L558-8)</f>
        <v>41479</v>
      </c>
      <c r="L558" s="209">
        <f>SUM(M558*1)</f>
        <v>41487</v>
      </c>
      <c r="M558" s="209">
        <f>SUM(N558*1)</f>
        <v>41487</v>
      </c>
      <c r="N558" s="209">
        <f>SUM(O558-1)</f>
        <v>41487</v>
      </c>
      <c r="O558" s="209">
        <f>SUM(U558-3)</f>
        <v>41488</v>
      </c>
      <c r="P558" s="209">
        <f>SUM(U558*1)</f>
        <v>41491</v>
      </c>
      <c r="Q558" s="209" t="s">
        <v>49</v>
      </c>
      <c r="R558" s="209" t="s">
        <v>49</v>
      </c>
      <c r="S558" s="209" t="s">
        <v>49</v>
      </c>
      <c r="T558" s="209" t="s">
        <v>49</v>
      </c>
      <c r="U558" s="209">
        <f>SUM(V558-4)</f>
        <v>41491</v>
      </c>
      <c r="V558" s="209">
        <f>SUM(W558-4)</f>
        <v>41495</v>
      </c>
      <c r="W558" s="209">
        <f>SUM(X558-3)</f>
        <v>41499</v>
      </c>
      <c r="X558" s="209">
        <v>41502</v>
      </c>
      <c r="Y558" s="210"/>
      <c r="Z558" s="210"/>
      <c r="AA558" s="443">
        <v>50000</v>
      </c>
      <c r="AB558" s="210"/>
    </row>
    <row r="559" spans="1:28" x14ac:dyDescent="0.25">
      <c r="A559" s="143"/>
      <c r="B559" s="313" t="s">
        <v>2309</v>
      </c>
      <c r="C559" s="312"/>
      <c r="D559" s="312"/>
      <c r="E559" s="319"/>
      <c r="F559" s="313"/>
      <c r="G559" s="31"/>
      <c r="H559" s="31"/>
      <c r="I559" s="31"/>
      <c r="J559" s="31"/>
      <c r="K559" s="31"/>
      <c r="L559" s="31"/>
      <c r="M559" s="31"/>
      <c r="N559" s="31"/>
      <c r="O559" s="31"/>
      <c r="P559" s="32"/>
      <c r="Q559" s="32"/>
      <c r="R559" s="32"/>
      <c r="S559" s="32"/>
      <c r="T559" s="32"/>
      <c r="U559" s="32"/>
      <c r="V559" s="32"/>
      <c r="W559" s="32"/>
      <c r="X559" s="32"/>
      <c r="Y559" s="310"/>
      <c r="Z559" s="310"/>
      <c r="AA559" s="142"/>
      <c r="AB559" s="310"/>
    </row>
    <row r="560" spans="1:28" x14ac:dyDescent="0.25">
      <c r="A560" s="143"/>
      <c r="B560" s="313"/>
      <c r="C560" s="312"/>
      <c r="D560" s="312"/>
      <c r="E560" s="319"/>
      <c r="F560" s="313"/>
      <c r="G560" s="31"/>
      <c r="H560" s="31"/>
      <c r="I560" s="31"/>
      <c r="J560" s="31"/>
      <c r="K560" s="31"/>
      <c r="L560" s="31"/>
      <c r="M560" s="31"/>
      <c r="N560" s="31"/>
      <c r="O560" s="31"/>
      <c r="P560" s="32"/>
      <c r="Q560" s="32"/>
      <c r="R560" s="32"/>
      <c r="S560" s="32"/>
      <c r="T560" s="32"/>
      <c r="U560" s="32"/>
      <c r="V560" s="32"/>
      <c r="W560" s="32"/>
      <c r="X560" s="32"/>
      <c r="Y560" s="310"/>
      <c r="Z560" s="310"/>
      <c r="AA560" s="142"/>
      <c r="AB560" s="310"/>
    </row>
    <row r="561" spans="1:28" s="444" customFormat="1" ht="25.5" x14ac:dyDescent="0.25">
      <c r="A561" s="442">
        <v>57</v>
      </c>
      <c r="B561" s="433" t="s">
        <v>2310</v>
      </c>
      <c r="C561" s="206" t="str">
        <f>IF(AA561&gt;=450000,"LPN",IF(AND(AA561&gt;180000,AA561&lt;450000),"LP",IF(AND(AA561&gt;=53000,AA561&lt;=180000),"3C","2C ")))</f>
        <v>LPN</v>
      </c>
      <c r="D561" s="206" t="s">
        <v>1790</v>
      </c>
      <c r="E561" s="206" t="s">
        <v>759</v>
      </c>
      <c r="F561" s="433"/>
      <c r="G561" s="209" t="s">
        <v>49</v>
      </c>
      <c r="H561" s="209" t="s">
        <v>49</v>
      </c>
      <c r="I561" s="209" t="s">
        <v>49</v>
      </c>
      <c r="J561" s="209" t="s">
        <v>49</v>
      </c>
      <c r="K561" s="209">
        <f>SUM(L561-20)</f>
        <v>41378</v>
      </c>
      <c r="L561" s="209">
        <f>SUM(M561*1)</f>
        <v>41398</v>
      </c>
      <c r="M561" s="209">
        <f>SUM(N561*1)</f>
        <v>41398</v>
      </c>
      <c r="N561" s="209">
        <f>SUM(O561*1)</f>
        <v>41398</v>
      </c>
      <c r="O561" s="209">
        <f>SUM(P561-15)</f>
        <v>41398</v>
      </c>
      <c r="P561" s="209">
        <f>SUM(Q561*1)</f>
        <v>41413</v>
      </c>
      <c r="Q561" s="209">
        <f>SUM(R561-8)</f>
        <v>41413</v>
      </c>
      <c r="R561" s="209">
        <f>SUM(S561-10)</f>
        <v>41421</v>
      </c>
      <c r="S561" s="209">
        <f>SUM(T561-30)</f>
        <v>41431</v>
      </c>
      <c r="T561" s="209">
        <f>SUM(U561*1)</f>
        <v>41461</v>
      </c>
      <c r="U561" s="209">
        <f>SUM(V561-30)</f>
        <v>41461</v>
      </c>
      <c r="V561" s="209">
        <f>SUM(W561-15)</f>
        <v>41491</v>
      </c>
      <c r="W561" s="209">
        <f>SUM(X561-10)</f>
        <v>41506</v>
      </c>
      <c r="X561" s="209">
        <v>41516</v>
      </c>
      <c r="Y561" s="210"/>
      <c r="Z561" s="210"/>
      <c r="AA561" s="443">
        <v>945000</v>
      </c>
      <c r="AB561" s="210"/>
    </row>
    <row r="562" spans="1:28" x14ac:dyDescent="0.25">
      <c r="A562" s="143"/>
      <c r="B562" s="362" t="s">
        <v>2311</v>
      </c>
      <c r="C562" s="361"/>
      <c r="D562" s="361"/>
      <c r="E562" s="213"/>
      <c r="F562" s="362"/>
      <c r="G562" s="39"/>
      <c r="H562" s="39"/>
      <c r="I562" s="39"/>
      <c r="J562" s="39"/>
      <c r="K562" s="39"/>
      <c r="L562" s="39"/>
      <c r="M562" s="39"/>
      <c r="N562" s="39"/>
      <c r="O562" s="39"/>
      <c r="P562" s="39"/>
      <c r="Q562" s="39"/>
      <c r="R562" s="39"/>
      <c r="S562" s="39"/>
      <c r="T562" s="39"/>
      <c r="U562" s="39"/>
      <c r="V562" s="39"/>
      <c r="W562" s="39"/>
      <c r="X562" s="39"/>
      <c r="Y562" s="364"/>
      <c r="Z562" s="364"/>
      <c r="AA562" s="216"/>
      <c r="AB562" s="364"/>
    </row>
    <row r="563" spans="1:28" x14ac:dyDescent="0.25">
      <c r="A563" s="143"/>
      <c r="B563" s="362" t="s">
        <v>2312</v>
      </c>
      <c r="C563" s="361"/>
      <c r="D563" s="361"/>
      <c r="E563" s="213"/>
      <c r="F563" s="362"/>
      <c r="G563" s="39"/>
      <c r="H563" s="39"/>
      <c r="I563" s="39"/>
      <c r="J563" s="39"/>
      <c r="K563" s="39"/>
      <c r="L563" s="39"/>
      <c r="M563" s="39"/>
      <c r="N563" s="39"/>
      <c r="O563" s="39"/>
      <c r="P563" s="39"/>
      <c r="Q563" s="39"/>
      <c r="R563" s="39"/>
      <c r="S563" s="39"/>
      <c r="T563" s="39"/>
      <c r="U563" s="39"/>
      <c r="V563" s="39"/>
      <c r="W563" s="39"/>
      <c r="X563" s="39"/>
      <c r="Y563" s="364"/>
      <c r="Z563" s="364"/>
      <c r="AA563" s="216"/>
      <c r="AB563" s="364"/>
    </row>
    <row r="564" spans="1:28" x14ac:dyDescent="0.25">
      <c r="A564" s="143"/>
      <c r="B564" s="362" t="s">
        <v>2313</v>
      </c>
      <c r="C564" s="361"/>
      <c r="D564" s="361"/>
      <c r="E564" s="213"/>
      <c r="F564" s="362"/>
      <c r="G564" s="39"/>
      <c r="H564" s="39"/>
      <c r="I564" s="39"/>
      <c r="J564" s="39"/>
      <c r="K564" s="39"/>
      <c r="L564" s="39"/>
      <c r="M564" s="39"/>
      <c r="N564" s="39"/>
      <c r="O564" s="39"/>
      <c r="P564" s="39"/>
      <c r="Q564" s="39"/>
      <c r="R564" s="39"/>
      <c r="S564" s="39"/>
      <c r="T564" s="39"/>
      <c r="U564" s="39"/>
      <c r="V564" s="39"/>
      <c r="W564" s="39"/>
      <c r="X564" s="39"/>
      <c r="Y564" s="364"/>
      <c r="Z564" s="364"/>
      <c r="AA564" s="216"/>
      <c r="AB564" s="364"/>
    </row>
    <row r="565" spans="1:28" x14ac:dyDescent="0.25">
      <c r="A565" s="143"/>
      <c r="B565" s="362" t="s">
        <v>2314</v>
      </c>
      <c r="C565" s="361"/>
      <c r="D565" s="361"/>
      <c r="E565" s="213"/>
      <c r="F565" s="362"/>
      <c r="G565" s="39"/>
      <c r="H565" s="39"/>
      <c r="I565" s="39"/>
      <c r="J565" s="39"/>
      <c r="K565" s="39"/>
      <c r="L565" s="39"/>
      <c r="M565" s="39"/>
      <c r="N565" s="39"/>
      <c r="O565" s="39"/>
      <c r="P565" s="39"/>
      <c r="Q565" s="39"/>
      <c r="R565" s="39"/>
      <c r="S565" s="39"/>
      <c r="T565" s="39"/>
      <c r="U565" s="39"/>
      <c r="V565" s="39"/>
      <c r="W565" s="39"/>
      <c r="X565" s="39"/>
      <c r="Y565" s="364"/>
      <c r="Z565" s="364"/>
      <c r="AA565" s="216"/>
      <c r="AB565" s="364"/>
    </row>
    <row r="566" spans="1:28" x14ac:dyDescent="0.25">
      <c r="A566" s="143"/>
      <c r="B566" s="362" t="s">
        <v>2315</v>
      </c>
      <c r="C566" s="361"/>
      <c r="D566" s="361"/>
      <c r="E566" s="213"/>
      <c r="F566" s="362"/>
      <c r="G566" s="39"/>
      <c r="H566" s="39"/>
      <c r="I566" s="39"/>
      <c r="J566" s="39"/>
      <c r="K566" s="39"/>
      <c r="L566" s="39"/>
      <c r="M566" s="39"/>
      <c r="N566" s="39"/>
      <c r="O566" s="39"/>
      <c r="P566" s="39"/>
      <c r="Q566" s="39"/>
      <c r="R566" s="39"/>
      <c r="S566" s="39"/>
      <c r="T566" s="39"/>
      <c r="U566" s="39"/>
      <c r="V566" s="39"/>
      <c r="W566" s="39"/>
      <c r="X566" s="39"/>
      <c r="Y566" s="364"/>
      <c r="Z566" s="364"/>
      <c r="AA566" s="216"/>
      <c r="AB566" s="364"/>
    </row>
    <row r="567" spans="1:28" x14ac:dyDescent="0.25">
      <c r="A567" s="143"/>
      <c r="B567" s="362" t="s">
        <v>2316</v>
      </c>
      <c r="C567" s="361"/>
      <c r="D567" s="361"/>
      <c r="E567" s="213"/>
      <c r="F567" s="362"/>
      <c r="G567" s="39"/>
      <c r="H567" s="39"/>
      <c r="I567" s="39"/>
      <c r="J567" s="39"/>
      <c r="K567" s="39"/>
      <c r="L567" s="39"/>
      <c r="M567" s="39"/>
      <c r="N567" s="39"/>
      <c r="O567" s="39"/>
      <c r="P567" s="39"/>
      <c r="Q567" s="39"/>
      <c r="R567" s="39"/>
      <c r="S567" s="39"/>
      <c r="T567" s="39"/>
      <c r="U567" s="39"/>
      <c r="V567" s="39"/>
      <c r="W567" s="39"/>
      <c r="X567" s="39"/>
      <c r="Y567" s="364"/>
      <c r="Z567" s="364"/>
      <c r="AA567" s="216"/>
      <c r="AB567" s="364"/>
    </row>
    <row r="568" spans="1:28" x14ac:dyDescent="0.25">
      <c r="A568" s="143"/>
      <c r="B568" s="362" t="s">
        <v>2317</v>
      </c>
      <c r="C568" s="361"/>
      <c r="D568" s="361"/>
      <c r="E568" s="213"/>
      <c r="F568" s="362"/>
      <c r="G568" s="39"/>
      <c r="H568" s="39"/>
      <c r="I568" s="39"/>
      <c r="J568" s="39"/>
      <c r="K568" s="39"/>
      <c r="L568" s="39"/>
      <c r="M568" s="39"/>
      <c r="N568" s="39"/>
      <c r="O568" s="39"/>
      <c r="P568" s="39"/>
      <c r="Q568" s="39"/>
      <c r="R568" s="39"/>
      <c r="S568" s="39"/>
      <c r="T568" s="39"/>
      <c r="U568" s="39"/>
      <c r="V568" s="39"/>
      <c r="W568" s="39"/>
      <c r="X568" s="39"/>
      <c r="Y568" s="364"/>
      <c r="Z568" s="364"/>
      <c r="AA568" s="216"/>
      <c r="AB568" s="364"/>
    </row>
    <row r="569" spans="1:28" x14ac:dyDescent="0.25">
      <c r="A569" s="143"/>
      <c r="B569" s="362" t="s">
        <v>2318</v>
      </c>
      <c r="C569" s="361"/>
      <c r="D569" s="361"/>
      <c r="E569" s="213"/>
      <c r="F569" s="362"/>
      <c r="G569" s="39"/>
      <c r="H569" s="39"/>
      <c r="I569" s="39"/>
      <c r="J569" s="39"/>
      <c r="K569" s="39"/>
      <c r="L569" s="39"/>
      <c r="M569" s="39"/>
      <c r="N569" s="39"/>
      <c r="O569" s="39"/>
      <c r="P569" s="39"/>
      <c r="Q569" s="39"/>
      <c r="R569" s="39"/>
      <c r="S569" s="39"/>
      <c r="T569" s="39"/>
      <c r="U569" s="39"/>
      <c r="V569" s="39"/>
      <c r="W569" s="39"/>
      <c r="X569" s="39"/>
      <c r="Y569" s="364"/>
      <c r="Z569" s="364"/>
      <c r="AA569" s="216"/>
      <c r="AB569" s="364"/>
    </row>
    <row r="570" spans="1:28" x14ac:dyDescent="0.25">
      <c r="A570" s="143"/>
      <c r="B570" s="362" t="s">
        <v>2319</v>
      </c>
      <c r="C570" s="361"/>
      <c r="D570" s="361"/>
      <c r="E570" s="213"/>
      <c r="F570" s="362"/>
      <c r="G570" s="39"/>
      <c r="H570" s="39"/>
      <c r="I570" s="39"/>
      <c r="J570" s="39"/>
      <c r="K570" s="39"/>
      <c r="L570" s="39"/>
      <c r="M570" s="39"/>
      <c r="N570" s="39"/>
      <c r="O570" s="39"/>
      <c r="P570" s="39"/>
      <c r="Q570" s="39"/>
      <c r="R570" s="39"/>
      <c r="S570" s="39"/>
      <c r="T570" s="39"/>
      <c r="U570" s="39"/>
      <c r="V570" s="39"/>
      <c r="W570" s="39"/>
      <c r="X570" s="39"/>
      <c r="Y570" s="364"/>
      <c r="Z570" s="364"/>
      <c r="AA570" s="216"/>
      <c r="AB570" s="364"/>
    </row>
    <row r="571" spans="1:28" x14ac:dyDescent="0.25">
      <c r="A571" s="143"/>
      <c r="B571" s="362" t="s">
        <v>2320</v>
      </c>
      <c r="C571" s="361"/>
      <c r="D571" s="361"/>
      <c r="E571" s="213"/>
      <c r="F571" s="362"/>
      <c r="G571" s="39"/>
      <c r="H571" s="39"/>
      <c r="I571" s="39"/>
      <c r="J571" s="39"/>
      <c r="K571" s="39"/>
      <c r="L571" s="39"/>
      <c r="M571" s="39"/>
      <c r="N571" s="39"/>
      <c r="O571" s="39"/>
      <c r="P571" s="39"/>
      <c r="Q571" s="39"/>
      <c r="R571" s="39"/>
      <c r="S571" s="39"/>
      <c r="T571" s="39"/>
      <c r="U571" s="39"/>
      <c r="V571" s="39"/>
      <c r="W571" s="39"/>
      <c r="X571" s="39"/>
      <c r="Y571" s="364"/>
      <c r="Z571" s="364"/>
      <c r="AA571" s="216"/>
      <c r="AB571" s="364"/>
    </row>
    <row r="572" spans="1:28" x14ac:dyDescent="0.25">
      <c r="A572" s="143"/>
      <c r="B572" s="362" t="s">
        <v>2321</v>
      </c>
      <c r="C572" s="361"/>
      <c r="D572" s="361"/>
      <c r="E572" s="213"/>
      <c r="F572" s="362"/>
      <c r="G572" s="39"/>
      <c r="H572" s="39"/>
      <c r="I572" s="39"/>
      <c r="J572" s="39"/>
      <c r="K572" s="39"/>
      <c r="L572" s="39"/>
      <c r="M572" s="39"/>
      <c r="N572" s="39"/>
      <c r="O572" s="39"/>
      <c r="P572" s="39"/>
      <c r="Q572" s="39"/>
      <c r="R572" s="39"/>
      <c r="S572" s="39"/>
      <c r="T572" s="39"/>
      <c r="U572" s="39"/>
      <c r="V572" s="39"/>
      <c r="W572" s="39"/>
      <c r="X572" s="39"/>
      <c r="Y572" s="364"/>
      <c r="Z572" s="364"/>
      <c r="AA572" s="216"/>
      <c r="AB572" s="364"/>
    </row>
    <row r="573" spans="1:28" x14ac:dyDescent="0.25">
      <c r="A573" s="143"/>
      <c r="B573" s="362" t="s">
        <v>2322</v>
      </c>
      <c r="C573" s="361"/>
      <c r="D573" s="361"/>
      <c r="E573" s="213"/>
      <c r="F573" s="362"/>
      <c r="G573" s="39"/>
      <c r="H573" s="39"/>
      <c r="I573" s="39"/>
      <c r="J573" s="39"/>
      <c r="K573" s="39"/>
      <c r="L573" s="39"/>
      <c r="M573" s="39"/>
      <c r="N573" s="39"/>
      <c r="O573" s="39"/>
      <c r="P573" s="39"/>
      <c r="Q573" s="39"/>
      <c r="R573" s="39"/>
      <c r="S573" s="39"/>
      <c r="T573" s="39"/>
      <c r="U573" s="39"/>
      <c r="V573" s="39"/>
      <c r="W573" s="39"/>
      <c r="X573" s="39"/>
      <c r="Y573" s="364"/>
      <c r="Z573" s="364"/>
      <c r="AA573" s="216"/>
      <c r="AB573" s="364"/>
    </row>
    <row r="574" spans="1:28" x14ac:dyDescent="0.25">
      <c r="A574" s="143"/>
      <c r="B574" s="362" t="s">
        <v>2323</v>
      </c>
      <c r="C574" s="361"/>
      <c r="D574" s="361"/>
      <c r="E574" s="213"/>
      <c r="F574" s="362"/>
      <c r="G574" s="39"/>
      <c r="H574" s="39"/>
      <c r="I574" s="39"/>
      <c r="J574" s="39"/>
      <c r="K574" s="39"/>
      <c r="L574" s="39"/>
      <c r="M574" s="39"/>
      <c r="N574" s="39"/>
      <c r="O574" s="39"/>
      <c r="P574" s="39"/>
      <c r="Q574" s="39"/>
      <c r="R574" s="39"/>
      <c r="S574" s="39"/>
      <c r="T574" s="39"/>
      <c r="U574" s="39"/>
      <c r="V574" s="39"/>
      <c r="W574" s="39"/>
      <c r="X574" s="39"/>
      <c r="Y574" s="364"/>
      <c r="Z574" s="364"/>
      <c r="AA574" s="216"/>
      <c r="AB574" s="364"/>
    </row>
    <row r="575" spans="1:28" x14ac:dyDescent="0.25">
      <c r="A575" s="143"/>
      <c r="B575" s="362" t="s">
        <v>2324</v>
      </c>
      <c r="C575" s="361"/>
      <c r="D575" s="361"/>
      <c r="E575" s="213"/>
      <c r="F575" s="362"/>
      <c r="G575" s="39"/>
      <c r="H575" s="39"/>
      <c r="I575" s="39"/>
      <c r="J575" s="39"/>
      <c r="K575" s="39"/>
      <c r="L575" s="39"/>
      <c r="M575" s="39"/>
      <c r="N575" s="39"/>
      <c r="O575" s="39"/>
      <c r="P575" s="39"/>
      <c r="Q575" s="39"/>
      <c r="R575" s="39"/>
      <c r="S575" s="39"/>
      <c r="T575" s="39"/>
      <c r="U575" s="39"/>
      <c r="V575" s="39"/>
      <c r="W575" s="39"/>
      <c r="X575" s="39"/>
      <c r="Y575" s="364"/>
      <c r="Z575" s="364"/>
      <c r="AA575" s="216"/>
      <c r="AB575" s="364"/>
    </row>
    <row r="576" spans="1:28" x14ac:dyDescent="0.25">
      <c r="A576" s="143"/>
      <c r="B576" s="362" t="s">
        <v>2325</v>
      </c>
      <c r="C576" s="361"/>
      <c r="D576" s="361"/>
      <c r="E576" s="213"/>
      <c r="F576" s="362"/>
      <c r="G576" s="39"/>
      <c r="H576" s="39"/>
      <c r="I576" s="39"/>
      <c r="J576" s="39"/>
      <c r="K576" s="39"/>
      <c r="L576" s="39"/>
      <c r="M576" s="39"/>
      <c r="N576" s="39"/>
      <c r="O576" s="39"/>
      <c r="P576" s="39"/>
      <c r="Q576" s="39"/>
      <c r="R576" s="39"/>
      <c r="S576" s="39"/>
      <c r="T576" s="39"/>
      <c r="U576" s="39"/>
      <c r="V576" s="39"/>
      <c r="W576" s="39"/>
      <c r="X576" s="39"/>
      <c r="Y576" s="364"/>
      <c r="Z576" s="364"/>
      <c r="AA576" s="216"/>
      <c r="AB576" s="364"/>
    </row>
    <row r="577" spans="1:28" x14ac:dyDescent="0.25">
      <c r="A577" s="143"/>
      <c r="B577" s="362" t="s">
        <v>2326</v>
      </c>
      <c r="C577" s="361"/>
      <c r="D577" s="361"/>
      <c r="E577" s="213"/>
      <c r="F577" s="362"/>
      <c r="G577" s="39"/>
      <c r="H577" s="39"/>
      <c r="I577" s="39"/>
      <c r="J577" s="39"/>
      <c r="K577" s="39"/>
      <c r="L577" s="39"/>
      <c r="M577" s="39"/>
      <c r="N577" s="39"/>
      <c r="O577" s="39"/>
      <c r="P577" s="39"/>
      <c r="Q577" s="39"/>
      <c r="R577" s="39"/>
      <c r="S577" s="39"/>
      <c r="T577" s="39"/>
      <c r="U577" s="39"/>
      <c r="V577" s="39"/>
      <c r="W577" s="39"/>
      <c r="X577" s="39"/>
      <c r="Y577" s="364"/>
      <c r="Z577" s="364"/>
      <c r="AA577" s="216"/>
      <c r="AB577" s="364"/>
    </row>
    <row r="578" spans="1:28" x14ac:dyDescent="0.25">
      <c r="A578" s="143"/>
      <c r="B578" s="362" t="s">
        <v>2327</v>
      </c>
      <c r="C578" s="361"/>
      <c r="D578" s="361"/>
      <c r="E578" s="213"/>
      <c r="F578" s="362"/>
      <c r="G578" s="39"/>
      <c r="H578" s="39"/>
      <c r="I578" s="39"/>
      <c r="J578" s="39"/>
      <c r="K578" s="39"/>
      <c r="L578" s="39"/>
      <c r="M578" s="39"/>
      <c r="N578" s="39"/>
      <c r="O578" s="39"/>
      <c r="P578" s="39"/>
      <c r="Q578" s="39"/>
      <c r="R578" s="39"/>
      <c r="S578" s="39"/>
      <c r="T578" s="39"/>
      <c r="U578" s="39"/>
      <c r="V578" s="39"/>
      <c r="W578" s="39"/>
      <c r="X578" s="39"/>
      <c r="Y578" s="364"/>
      <c r="Z578" s="364"/>
      <c r="AA578" s="216"/>
      <c r="AB578" s="364"/>
    </row>
    <row r="579" spans="1:28" x14ac:dyDescent="0.25">
      <c r="A579" s="143"/>
      <c r="B579" s="362" t="s">
        <v>2328</v>
      </c>
      <c r="C579" s="361"/>
      <c r="D579" s="361"/>
      <c r="E579" s="213"/>
      <c r="F579" s="362"/>
      <c r="G579" s="39"/>
      <c r="H579" s="39"/>
      <c r="I579" s="39"/>
      <c r="J579" s="39"/>
      <c r="K579" s="39"/>
      <c r="L579" s="39"/>
      <c r="M579" s="39"/>
      <c r="N579" s="39"/>
      <c r="O579" s="39"/>
      <c r="P579" s="39"/>
      <c r="Q579" s="39"/>
      <c r="R579" s="39"/>
      <c r="S579" s="39"/>
      <c r="T579" s="39"/>
      <c r="U579" s="39"/>
      <c r="V579" s="39"/>
      <c r="W579" s="39"/>
      <c r="X579" s="39"/>
      <c r="Y579" s="364"/>
      <c r="Z579" s="364"/>
      <c r="AA579" s="216"/>
      <c r="AB579" s="364"/>
    </row>
    <row r="580" spans="1:28" x14ac:dyDescent="0.25">
      <c r="A580" s="143"/>
      <c r="B580" s="362" t="s">
        <v>2329</v>
      </c>
      <c r="C580" s="361"/>
      <c r="D580" s="361"/>
      <c r="E580" s="213"/>
      <c r="F580" s="362"/>
      <c r="G580" s="39"/>
      <c r="H580" s="39"/>
      <c r="I580" s="39"/>
      <c r="J580" s="39"/>
      <c r="K580" s="39"/>
      <c r="L580" s="39"/>
      <c r="M580" s="39"/>
      <c r="N580" s="39"/>
      <c r="O580" s="39"/>
      <c r="P580" s="39"/>
      <c r="Q580" s="39"/>
      <c r="R580" s="39"/>
      <c r="S580" s="39"/>
      <c r="T580" s="39"/>
      <c r="U580" s="39"/>
      <c r="V580" s="39"/>
      <c r="W580" s="39"/>
      <c r="X580" s="39"/>
      <c r="Y580" s="364"/>
      <c r="Z580" s="364"/>
      <c r="AA580" s="216"/>
      <c r="AB580" s="364"/>
    </row>
    <row r="581" spans="1:28" x14ac:dyDescent="0.25">
      <c r="A581" s="143"/>
      <c r="B581" s="362" t="s">
        <v>2330</v>
      </c>
      <c r="C581" s="361"/>
      <c r="D581" s="361"/>
      <c r="E581" s="213"/>
      <c r="F581" s="362"/>
      <c r="G581" s="39"/>
      <c r="H581" s="39"/>
      <c r="I581" s="39"/>
      <c r="J581" s="39"/>
      <c r="K581" s="39"/>
      <c r="L581" s="39"/>
      <c r="M581" s="39"/>
      <c r="N581" s="39"/>
      <c r="O581" s="39"/>
      <c r="P581" s="39"/>
      <c r="Q581" s="39"/>
      <c r="R581" s="39"/>
      <c r="S581" s="39"/>
      <c r="T581" s="39"/>
      <c r="U581" s="39"/>
      <c r="V581" s="39"/>
      <c r="W581" s="39"/>
      <c r="X581" s="39"/>
      <c r="Y581" s="364"/>
      <c r="Z581" s="364"/>
      <c r="AA581" s="216"/>
      <c r="AB581" s="364"/>
    </row>
    <row r="582" spans="1:28" x14ac:dyDescent="0.25">
      <c r="A582" s="143"/>
      <c r="B582" s="362" t="s">
        <v>2331</v>
      </c>
      <c r="C582" s="361"/>
      <c r="D582" s="361"/>
      <c r="E582" s="213"/>
      <c r="F582" s="362"/>
      <c r="G582" s="39"/>
      <c r="H582" s="39"/>
      <c r="I582" s="39"/>
      <c r="J582" s="39"/>
      <c r="K582" s="39"/>
      <c r="L582" s="39"/>
      <c r="M582" s="39"/>
      <c r="N582" s="39"/>
      <c r="O582" s="39"/>
      <c r="P582" s="39"/>
      <c r="Q582" s="39"/>
      <c r="R582" s="39"/>
      <c r="S582" s="39"/>
      <c r="T582" s="39"/>
      <c r="U582" s="39"/>
      <c r="V582" s="39"/>
      <c r="W582" s="39"/>
      <c r="X582" s="39"/>
      <c r="Y582" s="364"/>
      <c r="Z582" s="364"/>
      <c r="AA582" s="216"/>
      <c r="AB582" s="364"/>
    </row>
    <row r="583" spans="1:28" x14ac:dyDescent="0.25">
      <c r="A583" s="143"/>
      <c r="B583" s="362" t="s">
        <v>2332</v>
      </c>
      <c r="C583" s="361"/>
      <c r="D583" s="361"/>
      <c r="E583" s="213"/>
      <c r="F583" s="362"/>
      <c r="G583" s="39"/>
      <c r="H583" s="39"/>
      <c r="I583" s="39"/>
      <c r="J583" s="39"/>
      <c r="K583" s="39"/>
      <c r="L583" s="39"/>
      <c r="M583" s="39"/>
      <c r="N583" s="39"/>
      <c r="O583" s="39"/>
      <c r="P583" s="39"/>
      <c r="Q583" s="39"/>
      <c r="R583" s="39"/>
      <c r="S583" s="39"/>
      <c r="T583" s="39"/>
      <c r="U583" s="39"/>
      <c r="V583" s="39"/>
      <c r="W583" s="39"/>
      <c r="X583" s="39"/>
      <c r="Y583" s="364"/>
      <c r="Z583" s="364"/>
      <c r="AA583" s="216"/>
      <c r="AB583" s="364"/>
    </row>
    <row r="584" spans="1:28" x14ac:dyDescent="0.25">
      <c r="A584" s="143"/>
      <c r="B584" s="362" t="s">
        <v>2333</v>
      </c>
      <c r="C584" s="361"/>
      <c r="D584" s="361"/>
      <c r="E584" s="213"/>
      <c r="F584" s="362"/>
      <c r="G584" s="39"/>
      <c r="H584" s="39"/>
      <c r="I584" s="39"/>
      <c r="J584" s="39"/>
      <c r="K584" s="39"/>
      <c r="L584" s="39"/>
      <c r="M584" s="39"/>
      <c r="N584" s="39"/>
      <c r="O584" s="39"/>
      <c r="P584" s="39"/>
      <c r="Q584" s="39"/>
      <c r="R584" s="39"/>
      <c r="S584" s="39"/>
      <c r="T584" s="39"/>
      <c r="U584" s="39"/>
      <c r="V584" s="39"/>
      <c r="W584" s="39"/>
      <c r="X584" s="39"/>
      <c r="Y584" s="364"/>
      <c r="Z584" s="364"/>
      <c r="AA584" s="216"/>
      <c r="AB584" s="364"/>
    </row>
    <row r="585" spans="1:28" ht="25.5" x14ac:dyDescent="0.25">
      <c r="A585" s="143"/>
      <c r="B585" s="362" t="s">
        <v>2334</v>
      </c>
      <c r="C585" s="361"/>
      <c r="D585" s="361"/>
      <c r="E585" s="213"/>
      <c r="F585" s="362"/>
      <c r="G585" s="39"/>
      <c r="H585" s="39"/>
      <c r="I585" s="39"/>
      <c r="J585" s="39"/>
      <c r="K585" s="39"/>
      <c r="L585" s="39"/>
      <c r="M585" s="39"/>
      <c r="N585" s="39"/>
      <c r="O585" s="39"/>
      <c r="P585" s="39"/>
      <c r="Q585" s="39"/>
      <c r="R585" s="39"/>
      <c r="S585" s="39"/>
      <c r="T585" s="39"/>
      <c r="U585" s="39"/>
      <c r="V585" s="39"/>
      <c r="W585" s="39"/>
      <c r="X585" s="39"/>
      <c r="Y585" s="364"/>
      <c r="Z585" s="364"/>
      <c r="AA585" s="216"/>
      <c r="AB585" s="364"/>
    </row>
    <row r="586" spans="1:28" x14ac:dyDescent="0.25">
      <c r="A586" s="143"/>
      <c r="B586" s="362" t="s">
        <v>2335</v>
      </c>
      <c r="C586" s="361"/>
      <c r="D586" s="361"/>
      <c r="E586" s="213"/>
      <c r="F586" s="362"/>
      <c r="G586" s="39"/>
      <c r="H586" s="39"/>
      <c r="I586" s="39"/>
      <c r="J586" s="39"/>
      <c r="K586" s="39"/>
      <c r="L586" s="39"/>
      <c r="M586" s="39"/>
      <c r="N586" s="39"/>
      <c r="O586" s="39"/>
      <c r="P586" s="39"/>
      <c r="Q586" s="39"/>
      <c r="R586" s="39"/>
      <c r="S586" s="39"/>
      <c r="T586" s="39"/>
      <c r="U586" s="39"/>
      <c r="V586" s="39"/>
      <c r="W586" s="39"/>
      <c r="X586" s="39"/>
      <c r="Y586" s="364"/>
      <c r="Z586" s="364"/>
      <c r="AA586" s="216"/>
      <c r="AB586" s="364"/>
    </row>
    <row r="587" spans="1:28" x14ac:dyDescent="0.25">
      <c r="A587" s="143"/>
      <c r="B587" s="362" t="s">
        <v>2336</v>
      </c>
      <c r="C587" s="361"/>
      <c r="D587" s="361"/>
      <c r="E587" s="213"/>
      <c r="F587" s="362"/>
      <c r="G587" s="39"/>
      <c r="H587" s="39"/>
      <c r="I587" s="39"/>
      <c r="J587" s="39"/>
      <c r="K587" s="39"/>
      <c r="L587" s="39"/>
      <c r="M587" s="39"/>
      <c r="N587" s="39"/>
      <c r="O587" s="39"/>
      <c r="P587" s="39"/>
      <c r="Q587" s="39"/>
      <c r="R587" s="39"/>
      <c r="S587" s="39"/>
      <c r="T587" s="39"/>
      <c r="U587" s="39"/>
      <c r="V587" s="39"/>
      <c r="W587" s="39"/>
      <c r="X587" s="39"/>
      <c r="Y587" s="364"/>
      <c r="Z587" s="364"/>
      <c r="AA587" s="216"/>
      <c r="AB587" s="364"/>
    </row>
    <row r="588" spans="1:28" x14ac:dyDescent="0.25">
      <c r="A588" s="143"/>
      <c r="B588" s="362" t="s">
        <v>2337</v>
      </c>
      <c r="C588" s="361"/>
      <c r="D588" s="361"/>
      <c r="E588" s="213"/>
      <c r="F588" s="362"/>
      <c r="G588" s="39"/>
      <c r="H588" s="39"/>
      <c r="I588" s="39"/>
      <c r="J588" s="39"/>
      <c r="K588" s="39"/>
      <c r="L588" s="39"/>
      <c r="M588" s="39"/>
      <c r="N588" s="39"/>
      <c r="O588" s="39"/>
      <c r="P588" s="39"/>
      <c r="Q588" s="39"/>
      <c r="R588" s="39"/>
      <c r="S588" s="39"/>
      <c r="T588" s="39"/>
      <c r="U588" s="39"/>
      <c r="V588" s="39"/>
      <c r="W588" s="39"/>
      <c r="X588" s="39"/>
      <c r="Y588" s="364"/>
      <c r="Z588" s="364"/>
      <c r="AA588" s="216"/>
      <c r="AB588" s="364"/>
    </row>
    <row r="589" spans="1:28" x14ac:dyDescent="0.25">
      <c r="A589" s="143"/>
      <c r="B589" s="362" t="s">
        <v>2338</v>
      </c>
      <c r="C589" s="361"/>
      <c r="D589" s="361"/>
      <c r="E589" s="213"/>
      <c r="F589" s="362"/>
      <c r="G589" s="39"/>
      <c r="H589" s="39"/>
      <c r="I589" s="39"/>
      <c r="J589" s="39"/>
      <c r="K589" s="39"/>
      <c r="L589" s="39"/>
      <c r="M589" s="39"/>
      <c r="N589" s="39"/>
      <c r="O589" s="39"/>
      <c r="P589" s="39"/>
      <c r="Q589" s="39"/>
      <c r="R589" s="39"/>
      <c r="S589" s="39"/>
      <c r="T589" s="39"/>
      <c r="U589" s="39"/>
      <c r="V589" s="39"/>
      <c r="W589" s="39"/>
      <c r="X589" s="39"/>
      <c r="Y589" s="364"/>
      <c r="Z589" s="364"/>
      <c r="AA589" s="216"/>
      <c r="AB589" s="364"/>
    </row>
    <row r="590" spans="1:28" x14ac:dyDescent="0.25">
      <c r="A590" s="143"/>
      <c r="B590" s="362" t="s">
        <v>2339</v>
      </c>
      <c r="C590" s="361"/>
      <c r="D590" s="361"/>
      <c r="E590" s="213"/>
      <c r="F590" s="362"/>
      <c r="G590" s="39"/>
      <c r="H590" s="39"/>
      <c r="I590" s="39"/>
      <c r="J590" s="39"/>
      <c r="K590" s="39"/>
      <c r="L590" s="39"/>
      <c r="M590" s="39"/>
      <c r="N590" s="39"/>
      <c r="O590" s="39"/>
      <c r="P590" s="39"/>
      <c r="Q590" s="39"/>
      <c r="R590" s="39"/>
      <c r="S590" s="39"/>
      <c r="T590" s="39"/>
      <c r="U590" s="39"/>
      <c r="V590" s="39"/>
      <c r="W590" s="39"/>
      <c r="X590" s="39"/>
      <c r="Y590" s="364"/>
      <c r="Z590" s="364"/>
      <c r="AA590" s="216"/>
      <c r="AB590" s="364"/>
    </row>
    <row r="591" spans="1:28" x14ac:dyDescent="0.25">
      <c r="A591" s="143"/>
      <c r="B591" s="362" t="s">
        <v>2340</v>
      </c>
      <c r="C591" s="361"/>
      <c r="D591" s="361"/>
      <c r="E591" s="213"/>
      <c r="F591" s="362"/>
      <c r="G591" s="39"/>
      <c r="H591" s="39"/>
      <c r="I591" s="39"/>
      <c r="J591" s="39"/>
      <c r="K591" s="39"/>
      <c r="L591" s="39"/>
      <c r="M591" s="39"/>
      <c r="N591" s="39"/>
      <c r="O591" s="39"/>
      <c r="P591" s="39"/>
      <c r="Q591" s="39"/>
      <c r="R591" s="39"/>
      <c r="S591" s="39"/>
      <c r="T591" s="39"/>
      <c r="U591" s="39"/>
      <c r="V591" s="39"/>
      <c r="W591" s="39"/>
      <c r="X591" s="39"/>
      <c r="Y591" s="364"/>
      <c r="Z591" s="364"/>
      <c r="AA591" s="216"/>
      <c r="AB591" s="364"/>
    </row>
    <row r="592" spans="1:28" x14ac:dyDescent="0.25">
      <c r="A592" s="143"/>
      <c r="B592" s="362" t="s">
        <v>2341</v>
      </c>
      <c r="C592" s="361"/>
      <c r="D592" s="361"/>
      <c r="E592" s="213"/>
      <c r="F592" s="362"/>
      <c r="G592" s="39"/>
      <c r="H592" s="39"/>
      <c r="I592" s="39"/>
      <c r="J592" s="39"/>
      <c r="K592" s="39"/>
      <c r="L592" s="39"/>
      <c r="M592" s="39"/>
      <c r="N592" s="39"/>
      <c r="O592" s="39"/>
      <c r="P592" s="39"/>
      <c r="Q592" s="39"/>
      <c r="R592" s="39"/>
      <c r="S592" s="39"/>
      <c r="T592" s="39"/>
      <c r="U592" s="39"/>
      <c r="V592" s="39"/>
      <c r="W592" s="39"/>
      <c r="X592" s="39"/>
      <c r="Y592" s="364"/>
      <c r="Z592" s="364"/>
      <c r="AA592" s="216"/>
      <c r="AB592" s="364"/>
    </row>
    <row r="593" spans="1:28" x14ac:dyDescent="0.25">
      <c r="A593" s="143"/>
      <c r="B593" s="362" t="s">
        <v>2342</v>
      </c>
      <c r="C593" s="361"/>
      <c r="D593" s="361"/>
      <c r="E593" s="213"/>
      <c r="F593" s="362"/>
      <c r="G593" s="39"/>
      <c r="H593" s="39"/>
      <c r="I593" s="39"/>
      <c r="J593" s="39"/>
      <c r="K593" s="39"/>
      <c r="L593" s="39"/>
      <c r="M593" s="39"/>
      <c r="N593" s="39"/>
      <c r="O593" s="39"/>
      <c r="P593" s="39"/>
      <c r="Q593" s="39"/>
      <c r="R593" s="39"/>
      <c r="S593" s="39"/>
      <c r="T593" s="39"/>
      <c r="U593" s="39"/>
      <c r="V593" s="39"/>
      <c r="W593" s="39"/>
      <c r="X593" s="39"/>
      <c r="Y593" s="364"/>
      <c r="Z593" s="364"/>
      <c r="AA593" s="216"/>
      <c r="AB593" s="364"/>
    </row>
    <row r="594" spans="1:28" ht="25.5" x14ac:dyDescent="0.25">
      <c r="A594" s="143"/>
      <c r="B594" s="362" t="s">
        <v>2343</v>
      </c>
      <c r="C594" s="361"/>
      <c r="D594" s="361"/>
      <c r="E594" s="213"/>
      <c r="F594" s="362"/>
      <c r="G594" s="39"/>
      <c r="H594" s="39"/>
      <c r="I594" s="39"/>
      <c r="J594" s="39"/>
      <c r="K594" s="39"/>
      <c r="L594" s="39"/>
      <c r="M594" s="39"/>
      <c r="N594" s="39"/>
      <c r="O594" s="39"/>
      <c r="P594" s="39"/>
      <c r="Q594" s="39"/>
      <c r="R594" s="39"/>
      <c r="S594" s="39"/>
      <c r="T594" s="39"/>
      <c r="U594" s="39"/>
      <c r="V594" s="39"/>
      <c r="W594" s="39"/>
      <c r="X594" s="39"/>
      <c r="Y594" s="364"/>
      <c r="Z594" s="364"/>
      <c r="AA594" s="216"/>
      <c r="AB594" s="364"/>
    </row>
    <row r="595" spans="1:28" x14ac:dyDescent="0.25">
      <c r="A595" s="143"/>
      <c r="B595" s="362" t="s">
        <v>2344</v>
      </c>
      <c r="C595" s="361"/>
      <c r="D595" s="361"/>
      <c r="E595" s="213"/>
      <c r="F595" s="362"/>
      <c r="G595" s="39"/>
      <c r="H595" s="39"/>
      <c r="I595" s="39"/>
      <c r="J595" s="39"/>
      <c r="K595" s="39"/>
      <c r="L595" s="39"/>
      <c r="M595" s="39"/>
      <c r="N595" s="39"/>
      <c r="O595" s="39"/>
      <c r="P595" s="39"/>
      <c r="Q595" s="39"/>
      <c r="R595" s="39"/>
      <c r="S595" s="39"/>
      <c r="T595" s="39"/>
      <c r="U595" s="39"/>
      <c r="V595" s="39"/>
      <c r="W595" s="39"/>
      <c r="X595" s="39"/>
      <c r="Y595" s="364"/>
      <c r="Z595" s="364"/>
      <c r="AA595" s="216"/>
      <c r="AB595" s="364"/>
    </row>
    <row r="596" spans="1:28" ht="25.5" x14ac:dyDescent="0.25">
      <c r="A596" s="143"/>
      <c r="B596" s="362" t="s">
        <v>2345</v>
      </c>
      <c r="C596" s="361"/>
      <c r="D596" s="361"/>
      <c r="E596" s="213"/>
      <c r="F596" s="362"/>
      <c r="G596" s="39"/>
      <c r="H596" s="39"/>
      <c r="I596" s="39"/>
      <c r="J596" s="39"/>
      <c r="K596" s="39"/>
      <c r="L596" s="39"/>
      <c r="M596" s="39"/>
      <c r="N596" s="39"/>
      <c r="O596" s="39"/>
      <c r="P596" s="39"/>
      <c r="Q596" s="39"/>
      <c r="R596" s="39"/>
      <c r="S596" s="39"/>
      <c r="T596" s="39"/>
      <c r="U596" s="39"/>
      <c r="V596" s="39"/>
      <c r="W596" s="39"/>
      <c r="X596" s="39"/>
      <c r="Y596" s="364"/>
      <c r="Z596" s="364"/>
      <c r="AA596" s="216"/>
      <c r="AB596" s="364"/>
    </row>
    <row r="597" spans="1:28" x14ac:dyDescent="0.25">
      <c r="A597" s="143"/>
      <c r="B597" s="362" t="s">
        <v>2346</v>
      </c>
      <c r="C597" s="361"/>
      <c r="D597" s="361"/>
      <c r="E597" s="213"/>
      <c r="F597" s="362"/>
      <c r="G597" s="39"/>
      <c r="H597" s="39"/>
      <c r="I597" s="39"/>
      <c r="J597" s="39"/>
      <c r="K597" s="39"/>
      <c r="L597" s="39"/>
      <c r="M597" s="39"/>
      <c r="N597" s="39"/>
      <c r="O597" s="39"/>
      <c r="P597" s="39"/>
      <c r="Q597" s="39"/>
      <c r="R597" s="39"/>
      <c r="S597" s="39"/>
      <c r="T597" s="39"/>
      <c r="U597" s="39"/>
      <c r="V597" s="39"/>
      <c r="W597" s="39"/>
      <c r="X597" s="39"/>
      <c r="Y597" s="364"/>
      <c r="Z597" s="364"/>
      <c r="AA597" s="216"/>
      <c r="AB597" s="364"/>
    </row>
    <row r="598" spans="1:28" x14ac:dyDescent="0.25">
      <c r="A598" s="143"/>
      <c r="B598" s="362" t="s">
        <v>2347</v>
      </c>
      <c r="C598" s="361"/>
      <c r="D598" s="361"/>
      <c r="E598" s="213"/>
      <c r="F598" s="362"/>
      <c r="G598" s="39"/>
      <c r="H598" s="39"/>
      <c r="I598" s="39"/>
      <c r="J598" s="39"/>
      <c r="K598" s="39"/>
      <c r="L598" s="39"/>
      <c r="M598" s="39"/>
      <c r="N598" s="39"/>
      <c r="O598" s="39"/>
      <c r="P598" s="39"/>
      <c r="Q598" s="39"/>
      <c r="R598" s="39"/>
      <c r="S598" s="39"/>
      <c r="T598" s="39"/>
      <c r="U598" s="39"/>
      <c r="V598" s="39"/>
      <c r="W598" s="39"/>
      <c r="X598" s="39"/>
      <c r="Y598" s="364"/>
      <c r="Z598" s="364"/>
      <c r="AA598" s="216"/>
      <c r="AB598" s="364"/>
    </row>
    <row r="599" spans="1:28" x14ac:dyDescent="0.25">
      <c r="A599" s="143"/>
      <c r="B599" s="362" t="s">
        <v>2348</v>
      </c>
      <c r="C599" s="361"/>
      <c r="D599" s="361"/>
      <c r="E599" s="213"/>
      <c r="F599" s="362"/>
      <c r="G599" s="39"/>
      <c r="H599" s="39"/>
      <c r="I599" s="39"/>
      <c r="J599" s="39"/>
      <c r="K599" s="39"/>
      <c r="L599" s="39"/>
      <c r="M599" s="39"/>
      <c r="N599" s="39"/>
      <c r="O599" s="39"/>
      <c r="P599" s="39"/>
      <c r="Q599" s="39"/>
      <c r="R599" s="39"/>
      <c r="S599" s="39"/>
      <c r="T599" s="39"/>
      <c r="U599" s="39"/>
      <c r="V599" s="39"/>
      <c r="W599" s="39"/>
      <c r="X599" s="39"/>
      <c r="Y599" s="364"/>
      <c r="Z599" s="364"/>
      <c r="AA599" s="216"/>
      <c r="AB599" s="364"/>
    </row>
    <row r="600" spans="1:28" x14ac:dyDescent="0.25">
      <c r="A600" s="143"/>
      <c r="B600" s="362" t="s">
        <v>2349</v>
      </c>
      <c r="C600" s="361"/>
      <c r="D600" s="361"/>
      <c r="E600" s="213"/>
      <c r="F600" s="362"/>
      <c r="G600" s="39"/>
      <c r="H600" s="39"/>
      <c r="I600" s="39"/>
      <c r="J600" s="39"/>
      <c r="K600" s="39"/>
      <c r="L600" s="39"/>
      <c r="M600" s="39"/>
      <c r="N600" s="39"/>
      <c r="O600" s="39"/>
      <c r="P600" s="39"/>
      <c r="Q600" s="39"/>
      <c r="R600" s="39"/>
      <c r="S600" s="39"/>
      <c r="T600" s="39"/>
      <c r="U600" s="39"/>
      <c r="V600" s="39"/>
      <c r="W600" s="39"/>
      <c r="X600" s="39"/>
      <c r="Y600" s="364"/>
      <c r="Z600" s="364"/>
      <c r="AA600" s="216"/>
      <c r="AB600" s="364"/>
    </row>
    <row r="601" spans="1:28" x14ac:dyDescent="0.25">
      <c r="A601" s="143"/>
      <c r="B601" s="362" t="s">
        <v>2350</v>
      </c>
      <c r="C601" s="361"/>
      <c r="D601" s="361"/>
      <c r="E601" s="213"/>
      <c r="F601" s="362"/>
      <c r="G601" s="39"/>
      <c r="H601" s="39"/>
      <c r="I601" s="39"/>
      <c r="J601" s="39"/>
      <c r="K601" s="39"/>
      <c r="L601" s="39"/>
      <c r="M601" s="39"/>
      <c r="N601" s="39"/>
      <c r="O601" s="39"/>
      <c r="P601" s="39"/>
      <c r="Q601" s="39"/>
      <c r="R601" s="39"/>
      <c r="S601" s="39"/>
      <c r="T601" s="39"/>
      <c r="U601" s="39"/>
      <c r="V601" s="39"/>
      <c r="W601" s="39"/>
      <c r="X601" s="39"/>
      <c r="Y601" s="364"/>
      <c r="Z601" s="364"/>
      <c r="AA601" s="216"/>
      <c r="AB601" s="364"/>
    </row>
    <row r="602" spans="1:28" x14ac:dyDescent="0.25">
      <c r="A602" s="143"/>
      <c r="B602" s="362" t="s">
        <v>2351</v>
      </c>
      <c r="C602" s="361"/>
      <c r="D602" s="361"/>
      <c r="E602" s="213"/>
      <c r="F602" s="362"/>
      <c r="G602" s="39"/>
      <c r="H602" s="39"/>
      <c r="I602" s="39"/>
      <c r="J602" s="39"/>
      <c r="K602" s="39"/>
      <c r="L602" s="39"/>
      <c r="M602" s="39"/>
      <c r="N602" s="39"/>
      <c r="O602" s="39"/>
      <c r="P602" s="39"/>
      <c r="Q602" s="39"/>
      <c r="R602" s="39"/>
      <c r="S602" s="39"/>
      <c r="T602" s="39"/>
      <c r="U602" s="39"/>
      <c r="V602" s="39"/>
      <c r="W602" s="39"/>
      <c r="X602" s="39"/>
      <c r="Y602" s="364"/>
      <c r="Z602" s="364"/>
      <c r="AA602" s="216"/>
      <c r="AB602" s="364"/>
    </row>
    <row r="603" spans="1:28" x14ac:dyDescent="0.25">
      <c r="A603" s="143"/>
      <c r="B603" s="362" t="s">
        <v>2352</v>
      </c>
      <c r="C603" s="361"/>
      <c r="D603" s="361"/>
      <c r="E603" s="213"/>
      <c r="F603" s="362"/>
      <c r="G603" s="39"/>
      <c r="H603" s="39"/>
      <c r="I603" s="39"/>
      <c r="J603" s="39"/>
      <c r="K603" s="39"/>
      <c r="L603" s="39"/>
      <c r="M603" s="39"/>
      <c r="N603" s="39"/>
      <c r="O603" s="39"/>
      <c r="P603" s="39"/>
      <c r="Q603" s="39"/>
      <c r="R603" s="39"/>
      <c r="S603" s="39"/>
      <c r="T603" s="39"/>
      <c r="U603" s="39"/>
      <c r="V603" s="39"/>
      <c r="W603" s="39"/>
      <c r="X603" s="39"/>
      <c r="Y603" s="364"/>
      <c r="Z603" s="364"/>
      <c r="AA603" s="216"/>
      <c r="AB603" s="364"/>
    </row>
    <row r="604" spans="1:28" x14ac:dyDescent="0.25">
      <c r="A604" s="143"/>
      <c r="B604" s="362" t="s">
        <v>2353</v>
      </c>
      <c r="C604" s="361"/>
      <c r="D604" s="361"/>
      <c r="E604" s="213"/>
      <c r="F604" s="362"/>
      <c r="G604" s="39"/>
      <c r="H604" s="39"/>
      <c r="I604" s="39"/>
      <c r="J604" s="39"/>
      <c r="K604" s="39"/>
      <c r="L604" s="39"/>
      <c r="M604" s="39"/>
      <c r="N604" s="39"/>
      <c r="O604" s="39"/>
      <c r="P604" s="39"/>
      <c r="Q604" s="39"/>
      <c r="R604" s="39"/>
      <c r="S604" s="39"/>
      <c r="T604" s="39"/>
      <c r="U604" s="39"/>
      <c r="V604" s="39"/>
      <c r="W604" s="39"/>
      <c r="X604" s="39"/>
      <c r="Y604" s="364"/>
      <c r="Z604" s="364"/>
      <c r="AA604" s="216"/>
      <c r="AB604" s="364"/>
    </row>
    <row r="605" spans="1:28" x14ac:dyDescent="0.25">
      <c r="A605" s="143"/>
      <c r="B605" s="362" t="s">
        <v>2354</v>
      </c>
      <c r="C605" s="361"/>
      <c r="D605" s="361"/>
      <c r="E605" s="213"/>
      <c r="F605" s="362"/>
      <c r="G605" s="39"/>
      <c r="H605" s="39"/>
      <c r="I605" s="39"/>
      <c r="J605" s="39"/>
      <c r="K605" s="39"/>
      <c r="L605" s="39"/>
      <c r="M605" s="39"/>
      <c r="N605" s="39"/>
      <c r="O605" s="39"/>
      <c r="P605" s="39"/>
      <c r="Q605" s="39"/>
      <c r="R605" s="39"/>
      <c r="S605" s="39"/>
      <c r="T605" s="39"/>
      <c r="U605" s="39"/>
      <c r="V605" s="39"/>
      <c r="W605" s="39"/>
      <c r="X605" s="39"/>
      <c r="Y605" s="364"/>
      <c r="Z605" s="364"/>
      <c r="AA605" s="216"/>
      <c r="AB605" s="364"/>
    </row>
    <row r="606" spans="1:28" x14ac:dyDescent="0.25">
      <c r="A606" s="143"/>
      <c r="B606" s="362" t="s">
        <v>2355</v>
      </c>
      <c r="C606" s="361"/>
      <c r="D606" s="361"/>
      <c r="E606" s="213"/>
      <c r="F606" s="362"/>
      <c r="G606" s="39"/>
      <c r="H606" s="39"/>
      <c r="I606" s="39"/>
      <c r="J606" s="39"/>
      <c r="K606" s="39"/>
      <c r="L606" s="39"/>
      <c r="M606" s="39"/>
      <c r="N606" s="39"/>
      <c r="O606" s="39"/>
      <c r="P606" s="39"/>
      <c r="Q606" s="39"/>
      <c r="R606" s="39"/>
      <c r="S606" s="39"/>
      <c r="T606" s="39"/>
      <c r="U606" s="39"/>
      <c r="V606" s="39"/>
      <c r="W606" s="39"/>
      <c r="X606" s="39"/>
      <c r="Y606" s="364"/>
      <c r="Z606" s="364"/>
      <c r="AA606" s="216"/>
      <c r="AB606" s="364"/>
    </row>
    <row r="607" spans="1:28" x14ac:dyDescent="0.25">
      <c r="A607" s="143"/>
      <c r="B607" s="362" t="s">
        <v>2356</v>
      </c>
      <c r="C607" s="361"/>
      <c r="D607" s="361"/>
      <c r="E607" s="213"/>
      <c r="F607" s="362"/>
      <c r="G607" s="39"/>
      <c r="H607" s="39"/>
      <c r="I607" s="39"/>
      <c r="J607" s="39"/>
      <c r="K607" s="39"/>
      <c r="L607" s="39"/>
      <c r="M607" s="39"/>
      <c r="N607" s="39"/>
      <c r="O607" s="39"/>
      <c r="P607" s="39"/>
      <c r="Q607" s="39"/>
      <c r="R607" s="39"/>
      <c r="S607" s="39"/>
      <c r="T607" s="39"/>
      <c r="U607" s="39"/>
      <c r="V607" s="39"/>
      <c r="W607" s="39"/>
      <c r="X607" s="39"/>
      <c r="Y607" s="364"/>
      <c r="Z607" s="364"/>
      <c r="AA607" s="216"/>
      <c r="AB607" s="364"/>
    </row>
    <row r="608" spans="1:28" x14ac:dyDescent="0.25">
      <c r="A608" s="143"/>
      <c r="B608" s="362" t="s">
        <v>2357</v>
      </c>
      <c r="C608" s="361"/>
      <c r="D608" s="361"/>
      <c r="E608" s="213"/>
      <c r="F608" s="362"/>
      <c r="G608" s="39"/>
      <c r="H608" s="39"/>
      <c r="I608" s="39"/>
      <c r="J608" s="39"/>
      <c r="K608" s="39"/>
      <c r="L608" s="39"/>
      <c r="M608" s="39"/>
      <c r="N608" s="39"/>
      <c r="O608" s="39"/>
      <c r="P608" s="39"/>
      <c r="Q608" s="39"/>
      <c r="R608" s="39"/>
      <c r="S608" s="39"/>
      <c r="T608" s="39"/>
      <c r="U608" s="39"/>
      <c r="V608" s="39"/>
      <c r="W608" s="39"/>
      <c r="X608" s="39"/>
      <c r="Y608" s="364"/>
      <c r="Z608" s="364"/>
      <c r="AA608" s="216"/>
      <c r="AB608" s="364"/>
    </row>
    <row r="609" spans="1:28" ht="25.5" x14ac:dyDescent="0.25">
      <c r="A609" s="143"/>
      <c r="B609" s="362" t="s">
        <v>2358</v>
      </c>
      <c r="C609" s="361"/>
      <c r="D609" s="361"/>
      <c r="E609" s="213"/>
      <c r="F609" s="362"/>
      <c r="G609" s="39"/>
      <c r="H609" s="39"/>
      <c r="I609" s="39"/>
      <c r="J609" s="39"/>
      <c r="K609" s="39"/>
      <c r="L609" s="39"/>
      <c r="M609" s="39"/>
      <c r="N609" s="39"/>
      <c r="O609" s="39"/>
      <c r="P609" s="39"/>
      <c r="Q609" s="39"/>
      <c r="R609" s="39"/>
      <c r="S609" s="39"/>
      <c r="T609" s="39"/>
      <c r="U609" s="39"/>
      <c r="V609" s="39"/>
      <c r="W609" s="39"/>
      <c r="X609" s="39"/>
      <c r="Y609" s="364"/>
      <c r="Z609" s="364"/>
      <c r="AA609" s="216"/>
      <c r="AB609" s="364"/>
    </row>
    <row r="610" spans="1:28" x14ac:dyDescent="0.25">
      <c r="A610" s="143"/>
      <c r="B610" s="362" t="s">
        <v>2359</v>
      </c>
      <c r="C610" s="361"/>
      <c r="D610" s="361"/>
      <c r="E610" s="213"/>
      <c r="F610" s="362"/>
      <c r="G610" s="39"/>
      <c r="H610" s="39"/>
      <c r="I610" s="39"/>
      <c r="J610" s="39"/>
      <c r="K610" s="39"/>
      <c r="L610" s="39"/>
      <c r="M610" s="39"/>
      <c r="N610" s="39"/>
      <c r="O610" s="39"/>
      <c r="P610" s="39"/>
      <c r="Q610" s="39"/>
      <c r="R610" s="39"/>
      <c r="S610" s="39"/>
      <c r="T610" s="39"/>
      <c r="U610" s="39"/>
      <c r="V610" s="39"/>
      <c r="W610" s="39"/>
      <c r="X610" s="39"/>
      <c r="Y610" s="364"/>
      <c r="Z610" s="364"/>
      <c r="AA610" s="216"/>
      <c r="AB610" s="364"/>
    </row>
    <row r="611" spans="1:28" x14ac:dyDescent="0.25">
      <c r="A611" s="143"/>
      <c r="B611" s="362" t="s">
        <v>2360</v>
      </c>
      <c r="C611" s="361"/>
      <c r="D611" s="361"/>
      <c r="E611" s="213"/>
      <c r="F611" s="362"/>
      <c r="G611" s="39"/>
      <c r="H611" s="39"/>
      <c r="I611" s="39"/>
      <c r="J611" s="39"/>
      <c r="K611" s="39"/>
      <c r="L611" s="39"/>
      <c r="M611" s="39"/>
      <c r="N611" s="39"/>
      <c r="O611" s="39"/>
      <c r="P611" s="39"/>
      <c r="Q611" s="39"/>
      <c r="R611" s="39"/>
      <c r="S611" s="39"/>
      <c r="T611" s="39"/>
      <c r="U611" s="39"/>
      <c r="V611" s="39"/>
      <c r="W611" s="39"/>
      <c r="X611" s="39"/>
      <c r="Y611" s="364"/>
      <c r="Z611" s="364"/>
      <c r="AA611" s="216"/>
      <c r="AB611" s="364"/>
    </row>
    <row r="612" spans="1:28" x14ac:dyDescent="0.25">
      <c r="A612" s="143"/>
      <c r="B612" s="362" t="s">
        <v>2361</v>
      </c>
      <c r="C612" s="361"/>
      <c r="D612" s="361"/>
      <c r="E612" s="213"/>
      <c r="F612" s="362"/>
      <c r="G612" s="39"/>
      <c r="H612" s="39"/>
      <c r="I612" s="39"/>
      <c r="J612" s="39"/>
      <c r="K612" s="39"/>
      <c r="L612" s="39"/>
      <c r="M612" s="39"/>
      <c r="N612" s="39"/>
      <c r="O612" s="39"/>
      <c r="P612" s="39"/>
      <c r="Q612" s="39"/>
      <c r="R612" s="39"/>
      <c r="S612" s="39"/>
      <c r="T612" s="39"/>
      <c r="U612" s="39"/>
      <c r="V612" s="39"/>
      <c r="W612" s="39"/>
      <c r="X612" s="39"/>
      <c r="Y612" s="364"/>
      <c r="Z612" s="364"/>
      <c r="AA612" s="216"/>
      <c r="AB612" s="364"/>
    </row>
    <row r="613" spans="1:28" x14ac:dyDescent="0.25">
      <c r="A613" s="143"/>
      <c r="B613" s="362" t="s">
        <v>2362</v>
      </c>
      <c r="C613" s="361"/>
      <c r="D613" s="361"/>
      <c r="E613" s="213"/>
      <c r="F613" s="362"/>
      <c r="G613" s="39"/>
      <c r="H613" s="39"/>
      <c r="I613" s="39"/>
      <c r="J613" s="39"/>
      <c r="K613" s="39"/>
      <c r="L613" s="39"/>
      <c r="M613" s="39"/>
      <c r="N613" s="39"/>
      <c r="O613" s="39"/>
      <c r="P613" s="39"/>
      <c r="Q613" s="39"/>
      <c r="R613" s="39"/>
      <c r="S613" s="39"/>
      <c r="T613" s="39"/>
      <c r="U613" s="39"/>
      <c r="V613" s="39"/>
      <c r="W613" s="39"/>
      <c r="X613" s="39"/>
      <c r="Y613" s="364"/>
      <c r="Z613" s="364"/>
      <c r="AA613" s="216"/>
      <c r="AB613" s="364"/>
    </row>
    <row r="614" spans="1:28" x14ac:dyDescent="0.25">
      <c r="A614" s="143"/>
      <c r="B614" s="362" t="s">
        <v>2363</v>
      </c>
      <c r="C614" s="361"/>
      <c r="D614" s="361"/>
      <c r="E614" s="213"/>
      <c r="F614" s="362"/>
      <c r="G614" s="39"/>
      <c r="H614" s="39"/>
      <c r="I614" s="39"/>
      <c r="J614" s="39"/>
      <c r="K614" s="39"/>
      <c r="L614" s="39"/>
      <c r="M614" s="39"/>
      <c r="N614" s="39"/>
      <c r="O614" s="39"/>
      <c r="P614" s="39"/>
      <c r="Q614" s="39"/>
      <c r="R614" s="39"/>
      <c r="S614" s="39"/>
      <c r="T614" s="39"/>
      <c r="U614" s="39"/>
      <c r="V614" s="39"/>
      <c r="W614" s="39"/>
      <c r="X614" s="39"/>
      <c r="Y614" s="364"/>
      <c r="Z614" s="364"/>
      <c r="AA614" s="216"/>
      <c r="AB614" s="364"/>
    </row>
    <row r="615" spans="1:28" x14ac:dyDescent="0.25">
      <c r="A615" s="143"/>
      <c r="B615" s="362" t="s">
        <v>2364</v>
      </c>
      <c r="C615" s="361"/>
      <c r="D615" s="361"/>
      <c r="E615" s="213"/>
      <c r="F615" s="362"/>
      <c r="G615" s="39"/>
      <c r="H615" s="39"/>
      <c r="I615" s="39"/>
      <c r="J615" s="39"/>
      <c r="K615" s="39"/>
      <c r="L615" s="39"/>
      <c r="M615" s="39"/>
      <c r="N615" s="39"/>
      <c r="O615" s="39"/>
      <c r="P615" s="39"/>
      <c r="Q615" s="39"/>
      <c r="R615" s="39"/>
      <c r="S615" s="39"/>
      <c r="T615" s="39"/>
      <c r="U615" s="39"/>
      <c r="V615" s="39"/>
      <c r="W615" s="39"/>
      <c r="X615" s="39"/>
      <c r="Y615" s="364"/>
      <c r="Z615" s="364"/>
      <c r="AA615" s="216"/>
      <c r="AB615" s="364"/>
    </row>
    <row r="616" spans="1:28" ht="25.5" x14ac:dyDescent="0.25">
      <c r="A616" s="143"/>
      <c r="B616" s="362" t="s">
        <v>2365</v>
      </c>
      <c r="C616" s="361"/>
      <c r="D616" s="361"/>
      <c r="E616" s="213"/>
      <c r="F616" s="362"/>
      <c r="G616" s="39"/>
      <c r="H616" s="39"/>
      <c r="I616" s="39"/>
      <c r="J616" s="39"/>
      <c r="K616" s="39"/>
      <c r="L616" s="39"/>
      <c r="M616" s="39"/>
      <c r="N616" s="39"/>
      <c r="O616" s="39"/>
      <c r="P616" s="39"/>
      <c r="Q616" s="39"/>
      <c r="R616" s="39"/>
      <c r="S616" s="39"/>
      <c r="T616" s="39"/>
      <c r="U616" s="39"/>
      <c r="V616" s="39"/>
      <c r="W616" s="39"/>
      <c r="X616" s="39"/>
      <c r="Y616" s="364"/>
      <c r="Z616" s="364"/>
      <c r="AA616" s="216"/>
      <c r="AB616" s="364"/>
    </row>
    <row r="617" spans="1:28" x14ac:dyDescent="0.25">
      <c r="A617" s="143"/>
      <c r="B617" s="362" t="s">
        <v>2366</v>
      </c>
      <c r="C617" s="361"/>
      <c r="D617" s="361"/>
      <c r="E617" s="213"/>
      <c r="F617" s="362"/>
      <c r="G617" s="39"/>
      <c r="H617" s="39"/>
      <c r="I617" s="39"/>
      <c r="J617" s="39"/>
      <c r="K617" s="39"/>
      <c r="L617" s="39"/>
      <c r="M617" s="39"/>
      <c r="N617" s="39"/>
      <c r="O617" s="39"/>
      <c r="P617" s="39"/>
      <c r="Q617" s="39"/>
      <c r="R617" s="39"/>
      <c r="S617" s="39"/>
      <c r="T617" s="39"/>
      <c r="U617" s="39"/>
      <c r="V617" s="39"/>
      <c r="W617" s="39"/>
      <c r="X617" s="39"/>
      <c r="Y617" s="364"/>
      <c r="Z617" s="364"/>
      <c r="AA617" s="216"/>
      <c r="AB617" s="364"/>
    </row>
    <row r="618" spans="1:28" x14ac:dyDescent="0.25">
      <c r="A618" s="143"/>
      <c r="B618" s="362" t="s">
        <v>2367</v>
      </c>
      <c r="C618" s="361"/>
      <c r="D618" s="361"/>
      <c r="E618" s="213"/>
      <c r="F618" s="362"/>
      <c r="G618" s="39"/>
      <c r="H618" s="39"/>
      <c r="I618" s="39"/>
      <c r="J618" s="39"/>
      <c r="K618" s="39"/>
      <c r="L618" s="39"/>
      <c r="M618" s="39"/>
      <c r="N618" s="39"/>
      <c r="O618" s="39"/>
      <c r="P618" s="39"/>
      <c r="Q618" s="39"/>
      <c r="R618" s="39"/>
      <c r="S618" s="39"/>
      <c r="T618" s="39"/>
      <c r="U618" s="39"/>
      <c r="V618" s="39"/>
      <c r="W618" s="39"/>
      <c r="X618" s="39"/>
      <c r="Y618" s="364"/>
      <c r="Z618" s="364"/>
      <c r="AA618" s="216"/>
      <c r="AB618" s="364"/>
    </row>
    <row r="619" spans="1:28" x14ac:dyDescent="0.25">
      <c r="A619" s="143"/>
      <c r="B619" s="362" t="s">
        <v>2368</v>
      </c>
      <c r="C619" s="361"/>
      <c r="D619" s="361"/>
      <c r="E619" s="213"/>
      <c r="F619" s="362"/>
      <c r="G619" s="39"/>
      <c r="H619" s="39"/>
      <c r="I619" s="39"/>
      <c r="J619" s="39"/>
      <c r="K619" s="39"/>
      <c r="L619" s="39"/>
      <c r="M619" s="39"/>
      <c r="N619" s="39"/>
      <c r="O619" s="39"/>
      <c r="P619" s="39"/>
      <c r="Q619" s="39"/>
      <c r="R619" s="39"/>
      <c r="S619" s="39"/>
      <c r="T619" s="39"/>
      <c r="U619" s="39"/>
      <c r="V619" s="39"/>
      <c r="W619" s="39"/>
      <c r="X619" s="39"/>
      <c r="Y619" s="364"/>
      <c r="Z619" s="364"/>
      <c r="AA619" s="216"/>
      <c r="AB619" s="364"/>
    </row>
    <row r="620" spans="1:28" x14ac:dyDescent="0.25">
      <c r="A620" s="143"/>
      <c r="B620" s="362" t="s">
        <v>2369</v>
      </c>
      <c r="C620" s="361"/>
      <c r="D620" s="361"/>
      <c r="E620" s="213"/>
      <c r="F620" s="362"/>
      <c r="G620" s="39"/>
      <c r="H620" s="39"/>
      <c r="I620" s="39"/>
      <c r="J620" s="39"/>
      <c r="K620" s="39"/>
      <c r="L620" s="39"/>
      <c r="M620" s="39"/>
      <c r="N620" s="39"/>
      <c r="O620" s="39"/>
      <c r="P620" s="39"/>
      <c r="Q620" s="39"/>
      <c r="R620" s="39"/>
      <c r="S620" s="39"/>
      <c r="T620" s="39"/>
      <c r="U620" s="39"/>
      <c r="V620" s="39"/>
      <c r="W620" s="39"/>
      <c r="X620" s="39"/>
      <c r="Y620" s="364"/>
      <c r="Z620" s="364"/>
      <c r="AA620" s="216"/>
      <c r="AB620" s="364"/>
    </row>
    <row r="621" spans="1:28" x14ac:dyDescent="0.25">
      <c r="A621" s="143"/>
      <c r="B621" s="362" t="s">
        <v>2370</v>
      </c>
      <c r="C621" s="361"/>
      <c r="D621" s="361"/>
      <c r="E621" s="213"/>
      <c r="F621" s="362"/>
      <c r="G621" s="39"/>
      <c r="H621" s="39"/>
      <c r="I621" s="39"/>
      <c r="J621" s="39"/>
      <c r="K621" s="39"/>
      <c r="L621" s="39"/>
      <c r="M621" s="39"/>
      <c r="N621" s="39"/>
      <c r="O621" s="39"/>
      <c r="P621" s="39"/>
      <c r="Q621" s="39"/>
      <c r="R621" s="39"/>
      <c r="S621" s="39"/>
      <c r="T621" s="39"/>
      <c r="U621" s="39"/>
      <c r="V621" s="39"/>
      <c r="W621" s="39"/>
      <c r="X621" s="39"/>
      <c r="Y621" s="364"/>
      <c r="Z621" s="364"/>
      <c r="AA621" s="216"/>
      <c r="AB621" s="364"/>
    </row>
    <row r="622" spans="1:28" x14ac:dyDescent="0.25">
      <c r="A622" s="143"/>
      <c r="B622" s="362" t="s">
        <v>2371</v>
      </c>
      <c r="C622" s="361"/>
      <c r="D622" s="361"/>
      <c r="E622" s="213"/>
      <c r="F622" s="362"/>
      <c r="G622" s="39"/>
      <c r="H622" s="39"/>
      <c r="I622" s="39"/>
      <c r="J622" s="39"/>
      <c r="K622" s="39"/>
      <c r="L622" s="39"/>
      <c r="M622" s="39"/>
      <c r="N622" s="39"/>
      <c r="O622" s="39"/>
      <c r="P622" s="39"/>
      <c r="Q622" s="39"/>
      <c r="R622" s="39"/>
      <c r="S622" s="39"/>
      <c r="T622" s="39"/>
      <c r="U622" s="39"/>
      <c r="V622" s="39"/>
      <c r="W622" s="39"/>
      <c r="X622" s="39"/>
      <c r="Y622" s="364"/>
      <c r="Z622" s="364"/>
      <c r="AA622" s="216"/>
      <c r="AB622" s="364"/>
    </row>
    <row r="623" spans="1:28" x14ac:dyDescent="0.25">
      <c r="A623" s="143"/>
      <c r="B623" s="362" t="s">
        <v>2372</v>
      </c>
      <c r="C623" s="361"/>
      <c r="D623" s="361"/>
      <c r="E623" s="213"/>
      <c r="F623" s="362"/>
      <c r="G623" s="39"/>
      <c r="H623" s="39"/>
      <c r="I623" s="39"/>
      <c r="J623" s="39"/>
      <c r="K623" s="39"/>
      <c r="L623" s="39"/>
      <c r="M623" s="39"/>
      <c r="N623" s="39"/>
      <c r="O623" s="39"/>
      <c r="P623" s="39"/>
      <c r="Q623" s="39"/>
      <c r="R623" s="39"/>
      <c r="S623" s="39"/>
      <c r="T623" s="39"/>
      <c r="U623" s="39"/>
      <c r="V623" s="39"/>
      <c r="W623" s="39"/>
      <c r="X623" s="39"/>
      <c r="Y623" s="364"/>
      <c r="Z623" s="364"/>
      <c r="AA623" s="216"/>
      <c r="AB623" s="364"/>
    </row>
    <row r="624" spans="1:28" x14ac:dyDescent="0.25">
      <c r="A624" s="143"/>
      <c r="B624" s="362" t="s">
        <v>2373</v>
      </c>
      <c r="C624" s="361"/>
      <c r="D624" s="361"/>
      <c r="E624" s="213"/>
      <c r="F624" s="362"/>
      <c r="G624" s="39"/>
      <c r="H624" s="39"/>
      <c r="I624" s="39"/>
      <c r="J624" s="39"/>
      <c r="K624" s="39"/>
      <c r="L624" s="39"/>
      <c r="M624" s="39"/>
      <c r="N624" s="39"/>
      <c r="O624" s="39"/>
      <c r="P624" s="39"/>
      <c r="Q624" s="39"/>
      <c r="R624" s="39"/>
      <c r="S624" s="39"/>
      <c r="T624" s="39"/>
      <c r="U624" s="39"/>
      <c r="V624" s="39"/>
      <c r="W624" s="39"/>
      <c r="X624" s="39"/>
      <c r="Y624" s="364"/>
      <c r="Z624" s="364"/>
      <c r="AA624" s="216"/>
      <c r="AB624" s="364"/>
    </row>
    <row r="625" spans="1:28" x14ac:dyDescent="0.25">
      <c r="A625" s="143"/>
      <c r="B625" s="362" t="s">
        <v>2275</v>
      </c>
      <c r="C625" s="361"/>
      <c r="D625" s="361"/>
      <c r="E625" s="213"/>
      <c r="F625" s="362"/>
      <c r="G625" s="39"/>
      <c r="H625" s="39"/>
      <c r="I625" s="39"/>
      <c r="J625" s="39"/>
      <c r="K625" s="39"/>
      <c r="L625" s="39"/>
      <c r="M625" s="39"/>
      <c r="N625" s="39"/>
      <c r="O625" s="39"/>
      <c r="P625" s="39"/>
      <c r="Q625" s="39"/>
      <c r="R625" s="39"/>
      <c r="S625" s="39"/>
      <c r="T625" s="39"/>
      <c r="U625" s="39"/>
      <c r="V625" s="39"/>
      <c r="W625" s="39"/>
      <c r="X625" s="39"/>
      <c r="Y625" s="364"/>
      <c r="Z625" s="364"/>
      <c r="AA625" s="216"/>
      <c r="AB625" s="364"/>
    </row>
    <row r="626" spans="1:28" x14ac:dyDescent="0.25">
      <c r="A626" s="143"/>
      <c r="B626" s="362" t="s">
        <v>2374</v>
      </c>
      <c r="C626" s="361"/>
      <c r="D626" s="361"/>
      <c r="E626" s="213"/>
      <c r="F626" s="362"/>
      <c r="G626" s="39"/>
      <c r="H626" s="39"/>
      <c r="I626" s="39"/>
      <c r="J626" s="39"/>
      <c r="K626" s="39"/>
      <c r="L626" s="39"/>
      <c r="M626" s="39"/>
      <c r="N626" s="39"/>
      <c r="O626" s="39"/>
      <c r="P626" s="39"/>
      <c r="Q626" s="39"/>
      <c r="R626" s="39"/>
      <c r="S626" s="39"/>
      <c r="T626" s="39"/>
      <c r="U626" s="39"/>
      <c r="V626" s="39"/>
      <c r="W626" s="39"/>
      <c r="X626" s="39"/>
      <c r="Y626" s="364"/>
      <c r="Z626" s="364"/>
      <c r="AA626" s="216"/>
      <c r="AB626" s="364"/>
    </row>
    <row r="627" spans="1:28" x14ac:dyDescent="0.25">
      <c r="A627" s="143"/>
      <c r="B627" s="362" t="s">
        <v>2375</v>
      </c>
      <c r="C627" s="361"/>
      <c r="D627" s="361"/>
      <c r="E627" s="213"/>
      <c r="F627" s="362"/>
      <c r="G627" s="39"/>
      <c r="H627" s="39"/>
      <c r="I627" s="39"/>
      <c r="J627" s="39"/>
      <c r="K627" s="39"/>
      <c r="L627" s="39"/>
      <c r="M627" s="39"/>
      <c r="N627" s="39"/>
      <c r="O627" s="39"/>
      <c r="P627" s="39"/>
      <c r="Q627" s="39"/>
      <c r="R627" s="39"/>
      <c r="S627" s="39"/>
      <c r="T627" s="39"/>
      <c r="U627" s="39"/>
      <c r="V627" s="39"/>
      <c r="W627" s="39"/>
      <c r="X627" s="39"/>
      <c r="Y627" s="364"/>
      <c r="Z627" s="364"/>
      <c r="AA627" s="216"/>
      <c r="AB627" s="364"/>
    </row>
    <row r="628" spans="1:28" x14ac:dyDescent="0.25">
      <c r="A628" s="143"/>
      <c r="B628" s="362" t="s">
        <v>2375</v>
      </c>
      <c r="C628" s="361"/>
      <c r="D628" s="361"/>
      <c r="E628" s="213"/>
      <c r="F628" s="362"/>
      <c r="G628" s="39"/>
      <c r="H628" s="39"/>
      <c r="I628" s="39"/>
      <c r="J628" s="39"/>
      <c r="K628" s="39"/>
      <c r="L628" s="39"/>
      <c r="M628" s="39"/>
      <c r="N628" s="39"/>
      <c r="O628" s="39"/>
      <c r="P628" s="39"/>
      <c r="Q628" s="39"/>
      <c r="R628" s="39"/>
      <c r="S628" s="39"/>
      <c r="T628" s="39"/>
      <c r="U628" s="39"/>
      <c r="V628" s="39"/>
      <c r="W628" s="39"/>
      <c r="X628" s="39"/>
      <c r="Y628" s="364"/>
      <c r="Z628" s="364"/>
      <c r="AA628" s="216"/>
      <c r="AB628" s="364"/>
    </row>
    <row r="629" spans="1:28" x14ac:dyDescent="0.25">
      <c r="A629" s="143"/>
      <c r="B629" s="362" t="s">
        <v>2376</v>
      </c>
      <c r="C629" s="361"/>
      <c r="D629" s="361"/>
      <c r="E629" s="213"/>
      <c r="F629" s="362"/>
      <c r="G629" s="39"/>
      <c r="H629" s="39"/>
      <c r="I629" s="39"/>
      <c r="J629" s="39"/>
      <c r="K629" s="39"/>
      <c r="L629" s="39"/>
      <c r="M629" s="39"/>
      <c r="N629" s="39"/>
      <c r="O629" s="39"/>
      <c r="P629" s="39"/>
      <c r="Q629" s="39"/>
      <c r="R629" s="39"/>
      <c r="S629" s="39"/>
      <c r="T629" s="39"/>
      <c r="U629" s="39"/>
      <c r="V629" s="39"/>
      <c r="W629" s="39"/>
      <c r="X629" s="39"/>
      <c r="Y629" s="364"/>
      <c r="Z629" s="364"/>
      <c r="AA629" s="216"/>
      <c r="AB629" s="364"/>
    </row>
    <row r="630" spans="1:28" x14ac:dyDescent="0.25">
      <c r="A630" s="143"/>
      <c r="B630" s="362" t="s">
        <v>2375</v>
      </c>
      <c r="C630" s="361"/>
      <c r="D630" s="361"/>
      <c r="E630" s="213"/>
      <c r="F630" s="362"/>
      <c r="G630" s="39"/>
      <c r="H630" s="39"/>
      <c r="I630" s="39"/>
      <c r="J630" s="39"/>
      <c r="K630" s="39"/>
      <c r="L630" s="39"/>
      <c r="M630" s="39"/>
      <c r="N630" s="39"/>
      <c r="O630" s="39"/>
      <c r="P630" s="39"/>
      <c r="Q630" s="39"/>
      <c r="R630" s="39"/>
      <c r="S630" s="39"/>
      <c r="T630" s="39"/>
      <c r="U630" s="39"/>
      <c r="V630" s="39"/>
      <c r="W630" s="39"/>
      <c r="X630" s="39"/>
      <c r="Y630" s="364"/>
      <c r="Z630" s="364"/>
      <c r="AA630" s="216"/>
      <c r="AB630" s="364"/>
    </row>
    <row r="631" spans="1:28" x14ac:dyDescent="0.25">
      <c r="A631" s="143"/>
      <c r="B631" s="362" t="s">
        <v>2377</v>
      </c>
      <c r="C631" s="361"/>
      <c r="D631" s="361"/>
      <c r="E631" s="213"/>
      <c r="F631" s="362"/>
      <c r="G631" s="39"/>
      <c r="H631" s="39"/>
      <c r="I631" s="39"/>
      <c r="J631" s="39"/>
      <c r="K631" s="39"/>
      <c r="L631" s="39"/>
      <c r="M631" s="39"/>
      <c r="N631" s="39"/>
      <c r="O631" s="39"/>
      <c r="P631" s="39"/>
      <c r="Q631" s="39"/>
      <c r="R631" s="39"/>
      <c r="S631" s="39"/>
      <c r="T631" s="39"/>
      <c r="U631" s="39"/>
      <c r="V631" s="39"/>
      <c r="W631" s="39"/>
      <c r="X631" s="39"/>
      <c r="Y631" s="364"/>
      <c r="Z631" s="364"/>
      <c r="AA631" s="216"/>
      <c r="AB631" s="364"/>
    </row>
    <row r="632" spans="1:28" x14ac:dyDescent="0.25">
      <c r="A632" s="143"/>
      <c r="B632" s="362" t="s">
        <v>2378</v>
      </c>
      <c r="C632" s="361"/>
      <c r="D632" s="361"/>
      <c r="E632" s="213"/>
      <c r="F632" s="362"/>
      <c r="G632" s="39"/>
      <c r="H632" s="39"/>
      <c r="I632" s="39"/>
      <c r="J632" s="39"/>
      <c r="K632" s="39"/>
      <c r="L632" s="39"/>
      <c r="M632" s="39"/>
      <c r="N632" s="39"/>
      <c r="O632" s="39"/>
      <c r="P632" s="39"/>
      <c r="Q632" s="39"/>
      <c r="R632" s="39"/>
      <c r="S632" s="39"/>
      <c r="T632" s="39"/>
      <c r="U632" s="39"/>
      <c r="V632" s="39"/>
      <c r="W632" s="39"/>
      <c r="X632" s="39"/>
      <c r="Y632" s="364"/>
      <c r="Z632" s="364"/>
      <c r="AA632" s="216"/>
      <c r="AB632" s="364"/>
    </row>
    <row r="633" spans="1:28" x14ac:dyDescent="0.25">
      <c r="A633" s="143"/>
      <c r="B633" s="362" t="s">
        <v>2379</v>
      </c>
      <c r="C633" s="361"/>
      <c r="D633" s="361"/>
      <c r="E633" s="213"/>
      <c r="F633" s="362"/>
      <c r="G633" s="39"/>
      <c r="H633" s="39"/>
      <c r="I633" s="39"/>
      <c r="J633" s="39"/>
      <c r="K633" s="39"/>
      <c r="L633" s="39"/>
      <c r="M633" s="39"/>
      <c r="N633" s="39"/>
      <c r="O633" s="39"/>
      <c r="P633" s="39"/>
      <c r="Q633" s="39"/>
      <c r="R633" s="39"/>
      <c r="S633" s="39"/>
      <c r="T633" s="39"/>
      <c r="U633" s="39"/>
      <c r="V633" s="39"/>
      <c r="W633" s="39"/>
      <c r="X633" s="39"/>
      <c r="Y633" s="364"/>
      <c r="Z633" s="364"/>
      <c r="AA633" s="216"/>
      <c r="AB633" s="364"/>
    </row>
    <row r="634" spans="1:28" x14ac:dyDescent="0.25">
      <c r="A634" s="143"/>
      <c r="B634" s="362" t="s">
        <v>2380</v>
      </c>
      <c r="C634" s="361"/>
      <c r="D634" s="361"/>
      <c r="E634" s="213"/>
      <c r="F634" s="362"/>
      <c r="G634" s="39"/>
      <c r="H634" s="39"/>
      <c r="I634" s="39"/>
      <c r="J634" s="39"/>
      <c r="K634" s="39"/>
      <c r="L634" s="39"/>
      <c r="M634" s="39"/>
      <c r="N634" s="39"/>
      <c r="O634" s="39"/>
      <c r="P634" s="39"/>
      <c r="Q634" s="39"/>
      <c r="R634" s="39"/>
      <c r="S634" s="39"/>
      <c r="T634" s="39"/>
      <c r="U634" s="39"/>
      <c r="V634" s="39"/>
      <c r="W634" s="39"/>
      <c r="X634" s="39"/>
      <c r="Y634" s="364"/>
      <c r="Z634" s="364"/>
      <c r="AA634" s="216"/>
      <c r="AB634" s="364"/>
    </row>
    <row r="635" spans="1:28" x14ac:dyDescent="0.25">
      <c r="A635" s="143"/>
      <c r="B635" s="362" t="s">
        <v>2381</v>
      </c>
      <c r="C635" s="361"/>
      <c r="D635" s="361"/>
      <c r="E635" s="213"/>
      <c r="F635" s="362"/>
      <c r="G635" s="39"/>
      <c r="H635" s="39"/>
      <c r="I635" s="39"/>
      <c r="J635" s="39"/>
      <c r="K635" s="39"/>
      <c r="L635" s="39"/>
      <c r="M635" s="39"/>
      <c r="N635" s="39"/>
      <c r="O635" s="39"/>
      <c r="P635" s="39"/>
      <c r="Q635" s="39"/>
      <c r="R635" s="39"/>
      <c r="S635" s="39"/>
      <c r="T635" s="39"/>
      <c r="U635" s="39"/>
      <c r="V635" s="39"/>
      <c r="W635" s="39"/>
      <c r="X635" s="39"/>
      <c r="Y635" s="364"/>
      <c r="Z635" s="364"/>
      <c r="AA635" s="216"/>
      <c r="AB635" s="364"/>
    </row>
    <row r="636" spans="1:28" x14ac:dyDescent="0.25">
      <c r="A636" s="143"/>
      <c r="B636" s="362" t="s">
        <v>2382</v>
      </c>
      <c r="C636" s="361"/>
      <c r="D636" s="361"/>
      <c r="E636" s="213"/>
      <c r="F636" s="362"/>
      <c r="G636" s="39"/>
      <c r="H636" s="39"/>
      <c r="I636" s="39"/>
      <c r="J636" s="39"/>
      <c r="K636" s="39"/>
      <c r="L636" s="39"/>
      <c r="M636" s="39"/>
      <c r="N636" s="39"/>
      <c r="O636" s="39"/>
      <c r="P636" s="39"/>
      <c r="Q636" s="39"/>
      <c r="R636" s="39"/>
      <c r="S636" s="39"/>
      <c r="T636" s="39"/>
      <c r="U636" s="39"/>
      <c r="V636" s="39"/>
      <c r="W636" s="39"/>
      <c r="X636" s="39"/>
      <c r="Y636" s="364"/>
      <c r="Z636" s="364"/>
      <c r="AA636" s="216"/>
      <c r="AB636" s="364"/>
    </row>
    <row r="637" spans="1:28" x14ac:dyDescent="0.25">
      <c r="A637" s="143"/>
      <c r="B637" s="362" t="s">
        <v>2383</v>
      </c>
      <c r="C637" s="361"/>
      <c r="D637" s="361"/>
      <c r="E637" s="213"/>
      <c r="F637" s="362"/>
      <c r="G637" s="39"/>
      <c r="H637" s="39"/>
      <c r="I637" s="39"/>
      <c r="J637" s="39"/>
      <c r="K637" s="39"/>
      <c r="L637" s="39"/>
      <c r="M637" s="39"/>
      <c r="N637" s="39"/>
      <c r="O637" s="39"/>
      <c r="P637" s="39"/>
      <c r="Q637" s="39"/>
      <c r="R637" s="39"/>
      <c r="S637" s="39"/>
      <c r="T637" s="39"/>
      <c r="U637" s="39"/>
      <c r="V637" s="39"/>
      <c r="W637" s="39"/>
      <c r="X637" s="39"/>
      <c r="Y637" s="364"/>
      <c r="Z637" s="364"/>
      <c r="AA637" s="216"/>
      <c r="AB637" s="364"/>
    </row>
    <row r="638" spans="1:28" ht="25.5" x14ac:dyDescent="0.25">
      <c r="A638" s="143"/>
      <c r="B638" s="362" t="s">
        <v>2384</v>
      </c>
      <c r="C638" s="361"/>
      <c r="D638" s="361"/>
      <c r="E638" s="213"/>
      <c r="F638" s="362"/>
      <c r="G638" s="39"/>
      <c r="H638" s="39"/>
      <c r="I638" s="39"/>
      <c r="J638" s="39"/>
      <c r="K638" s="39"/>
      <c r="L638" s="39"/>
      <c r="M638" s="39"/>
      <c r="N638" s="39"/>
      <c r="O638" s="39"/>
      <c r="P638" s="39"/>
      <c r="Q638" s="39"/>
      <c r="R638" s="39"/>
      <c r="S638" s="39"/>
      <c r="T638" s="39"/>
      <c r="U638" s="39"/>
      <c r="V638" s="39"/>
      <c r="W638" s="39"/>
      <c r="X638" s="39"/>
      <c r="Y638" s="364"/>
      <c r="Z638" s="364"/>
      <c r="AA638" s="216"/>
      <c r="AB638" s="364"/>
    </row>
    <row r="639" spans="1:28" x14ac:dyDescent="0.25">
      <c r="A639" s="143"/>
      <c r="B639" s="362" t="s">
        <v>2385</v>
      </c>
      <c r="C639" s="361"/>
      <c r="D639" s="361"/>
      <c r="E639" s="213"/>
      <c r="F639" s="362"/>
      <c r="G639" s="39"/>
      <c r="H639" s="39"/>
      <c r="I639" s="39"/>
      <c r="J639" s="39"/>
      <c r="K639" s="39"/>
      <c r="L639" s="39"/>
      <c r="M639" s="39"/>
      <c r="N639" s="39"/>
      <c r="O639" s="39"/>
      <c r="P639" s="39"/>
      <c r="Q639" s="39"/>
      <c r="R639" s="39"/>
      <c r="S639" s="39"/>
      <c r="T639" s="39"/>
      <c r="U639" s="39"/>
      <c r="V639" s="39"/>
      <c r="W639" s="39"/>
      <c r="X639" s="39"/>
      <c r="Y639" s="364"/>
      <c r="Z639" s="364"/>
      <c r="AA639" s="216"/>
      <c r="AB639" s="364"/>
    </row>
    <row r="640" spans="1:28" x14ac:dyDescent="0.25">
      <c r="A640" s="143"/>
      <c r="B640" s="362" t="s">
        <v>2386</v>
      </c>
      <c r="C640" s="361"/>
      <c r="D640" s="361"/>
      <c r="E640" s="213"/>
      <c r="F640" s="362"/>
      <c r="G640" s="39"/>
      <c r="H640" s="39"/>
      <c r="I640" s="39"/>
      <c r="J640" s="39"/>
      <c r="K640" s="39"/>
      <c r="L640" s="39"/>
      <c r="M640" s="39"/>
      <c r="N640" s="39"/>
      <c r="O640" s="39"/>
      <c r="P640" s="39"/>
      <c r="Q640" s="39"/>
      <c r="R640" s="39"/>
      <c r="S640" s="39"/>
      <c r="T640" s="39"/>
      <c r="U640" s="39"/>
      <c r="V640" s="39"/>
      <c r="W640" s="39"/>
      <c r="X640" s="39"/>
      <c r="Y640" s="364"/>
      <c r="Z640" s="364"/>
      <c r="AA640" s="216"/>
      <c r="AB640" s="364"/>
    </row>
    <row r="641" spans="1:28" x14ac:dyDescent="0.25">
      <c r="A641" s="143"/>
      <c r="B641" s="362" t="s">
        <v>2387</v>
      </c>
      <c r="C641" s="361"/>
      <c r="D641" s="361"/>
      <c r="E641" s="213"/>
      <c r="F641" s="362"/>
      <c r="G641" s="39"/>
      <c r="H641" s="39"/>
      <c r="I641" s="39"/>
      <c r="J641" s="39"/>
      <c r="K641" s="39"/>
      <c r="L641" s="39"/>
      <c r="M641" s="39"/>
      <c r="N641" s="39"/>
      <c r="O641" s="39"/>
      <c r="P641" s="39"/>
      <c r="Q641" s="39"/>
      <c r="R641" s="39"/>
      <c r="S641" s="39"/>
      <c r="T641" s="39"/>
      <c r="U641" s="39"/>
      <c r="V641" s="39"/>
      <c r="W641" s="39"/>
      <c r="X641" s="39"/>
      <c r="Y641" s="364"/>
      <c r="Z641" s="364"/>
      <c r="AA641" s="216"/>
      <c r="AB641" s="364"/>
    </row>
    <row r="642" spans="1:28" x14ac:dyDescent="0.25">
      <c r="A642" s="143"/>
      <c r="B642" s="362" t="s">
        <v>2388</v>
      </c>
      <c r="C642" s="361"/>
      <c r="D642" s="361"/>
      <c r="E642" s="213"/>
      <c r="F642" s="362"/>
      <c r="G642" s="39"/>
      <c r="H642" s="39"/>
      <c r="I642" s="39"/>
      <c r="J642" s="39"/>
      <c r="K642" s="39"/>
      <c r="L642" s="39"/>
      <c r="M642" s="39"/>
      <c r="N642" s="39"/>
      <c r="O642" s="39"/>
      <c r="P642" s="39"/>
      <c r="Q642" s="39"/>
      <c r="R642" s="39"/>
      <c r="S642" s="39"/>
      <c r="T642" s="39"/>
      <c r="U642" s="39"/>
      <c r="V642" s="39"/>
      <c r="W642" s="39"/>
      <c r="X642" s="39"/>
      <c r="Y642" s="364"/>
      <c r="Z642" s="364"/>
      <c r="AA642" s="216"/>
      <c r="AB642" s="364"/>
    </row>
    <row r="643" spans="1:28" ht="25.5" x14ac:dyDescent="0.25">
      <c r="A643" s="143"/>
      <c r="B643" s="362" t="s">
        <v>2389</v>
      </c>
      <c r="C643" s="361"/>
      <c r="D643" s="361"/>
      <c r="E643" s="213"/>
      <c r="F643" s="362"/>
      <c r="G643" s="39"/>
      <c r="H643" s="39"/>
      <c r="I643" s="39"/>
      <c r="J643" s="39"/>
      <c r="K643" s="39"/>
      <c r="L643" s="39"/>
      <c r="M643" s="39"/>
      <c r="N643" s="39"/>
      <c r="O643" s="39"/>
      <c r="P643" s="39"/>
      <c r="Q643" s="39"/>
      <c r="R643" s="39"/>
      <c r="S643" s="39"/>
      <c r="T643" s="39"/>
      <c r="U643" s="39"/>
      <c r="V643" s="39"/>
      <c r="W643" s="39"/>
      <c r="X643" s="39"/>
      <c r="Y643" s="364"/>
      <c r="Z643" s="364"/>
      <c r="AA643" s="216"/>
      <c r="AB643" s="364"/>
    </row>
    <row r="644" spans="1:28" x14ac:dyDescent="0.25">
      <c r="A644" s="143"/>
      <c r="B644" s="362" t="s">
        <v>2390</v>
      </c>
      <c r="C644" s="361"/>
      <c r="D644" s="361"/>
      <c r="E644" s="213"/>
      <c r="F644" s="362"/>
      <c r="G644" s="39"/>
      <c r="H644" s="39"/>
      <c r="I644" s="39"/>
      <c r="J644" s="39"/>
      <c r="K644" s="39"/>
      <c r="L644" s="39"/>
      <c r="M644" s="39"/>
      <c r="N644" s="39"/>
      <c r="O644" s="39"/>
      <c r="P644" s="39"/>
      <c r="Q644" s="39"/>
      <c r="R644" s="39"/>
      <c r="S644" s="39"/>
      <c r="T644" s="39"/>
      <c r="U644" s="39"/>
      <c r="V644" s="39"/>
      <c r="W644" s="39"/>
      <c r="X644" s="39"/>
      <c r="Y644" s="364"/>
      <c r="Z644" s="364"/>
      <c r="AA644" s="216"/>
      <c r="AB644" s="364"/>
    </row>
    <row r="645" spans="1:28" x14ac:dyDescent="0.25">
      <c r="A645" s="143"/>
      <c r="B645" s="362" t="s">
        <v>2391</v>
      </c>
      <c r="C645" s="361"/>
      <c r="D645" s="361"/>
      <c r="E645" s="213"/>
      <c r="F645" s="362"/>
      <c r="G645" s="39"/>
      <c r="H645" s="39"/>
      <c r="I645" s="39"/>
      <c r="J645" s="39"/>
      <c r="K645" s="39"/>
      <c r="L645" s="39"/>
      <c r="M645" s="39"/>
      <c r="N645" s="39"/>
      <c r="O645" s="39"/>
      <c r="P645" s="39"/>
      <c r="Q645" s="39"/>
      <c r="R645" s="39"/>
      <c r="S645" s="39"/>
      <c r="T645" s="39"/>
      <c r="U645" s="39"/>
      <c r="V645" s="39"/>
      <c r="W645" s="39"/>
      <c r="X645" s="39"/>
      <c r="Y645" s="364"/>
      <c r="Z645" s="364"/>
      <c r="AA645" s="216"/>
      <c r="AB645" s="364"/>
    </row>
    <row r="646" spans="1:28" x14ac:dyDescent="0.25">
      <c r="A646" s="143"/>
      <c r="B646" s="362" t="s">
        <v>2392</v>
      </c>
      <c r="C646" s="361"/>
      <c r="D646" s="361"/>
      <c r="E646" s="213"/>
      <c r="F646" s="362"/>
      <c r="G646" s="39"/>
      <c r="H646" s="39"/>
      <c r="I646" s="39"/>
      <c r="J646" s="39"/>
      <c r="K646" s="39"/>
      <c r="L646" s="39"/>
      <c r="M646" s="39"/>
      <c r="N646" s="39"/>
      <c r="O646" s="39"/>
      <c r="P646" s="39"/>
      <c r="Q646" s="39"/>
      <c r="R646" s="39"/>
      <c r="S646" s="39"/>
      <c r="T646" s="39"/>
      <c r="U646" s="39"/>
      <c r="V646" s="39"/>
      <c r="W646" s="39"/>
      <c r="X646" s="39"/>
      <c r="Y646" s="364"/>
      <c r="Z646" s="364"/>
      <c r="AA646" s="216"/>
      <c r="AB646" s="364"/>
    </row>
    <row r="647" spans="1:28" x14ac:dyDescent="0.25">
      <c r="A647" s="143"/>
      <c r="B647" s="362" t="s">
        <v>2393</v>
      </c>
      <c r="C647" s="361"/>
      <c r="D647" s="361"/>
      <c r="E647" s="213"/>
      <c r="F647" s="362"/>
      <c r="G647" s="39"/>
      <c r="H647" s="39"/>
      <c r="I647" s="39"/>
      <c r="J647" s="39"/>
      <c r="K647" s="39"/>
      <c r="L647" s="39"/>
      <c r="M647" s="39"/>
      <c r="N647" s="39"/>
      <c r="O647" s="39"/>
      <c r="P647" s="39"/>
      <c r="Q647" s="39"/>
      <c r="R647" s="39"/>
      <c r="S647" s="39"/>
      <c r="T647" s="39"/>
      <c r="U647" s="39"/>
      <c r="V647" s="39"/>
      <c r="W647" s="39"/>
      <c r="X647" s="39"/>
      <c r="Y647" s="364"/>
      <c r="Z647" s="364"/>
      <c r="AA647" s="216"/>
      <c r="AB647" s="364"/>
    </row>
    <row r="648" spans="1:28" x14ac:dyDescent="0.25">
      <c r="A648" s="143"/>
      <c r="B648" s="362" t="s">
        <v>2394</v>
      </c>
      <c r="C648" s="361"/>
      <c r="D648" s="361"/>
      <c r="E648" s="213"/>
      <c r="F648" s="362"/>
      <c r="G648" s="39"/>
      <c r="H648" s="39"/>
      <c r="I648" s="39"/>
      <c r="J648" s="39"/>
      <c r="K648" s="39"/>
      <c r="L648" s="39"/>
      <c r="M648" s="39"/>
      <c r="N648" s="39"/>
      <c r="O648" s="39"/>
      <c r="P648" s="39"/>
      <c r="Q648" s="39"/>
      <c r="R648" s="39"/>
      <c r="S648" s="39"/>
      <c r="T648" s="39"/>
      <c r="U648" s="39"/>
      <c r="V648" s="39"/>
      <c r="W648" s="39"/>
      <c r="X648" s="39"/>
      <c r="Y648" s="364"/>
      <c r="Z648" s="364"/>
      <c r="AA648" s="216"/>
      <c r="AB648" s="364"/>
    </row>
    <row r="649" spans="1:28" x14ac:dyDescent="0.25">
      <c r="A649" s="143"/>
      <c r="B649" s="362" t="s">
        <v>2395</v>
      </c>
      <c r="C649" s="361"/>
      <c r="D649" s="361"/>
      <c r="E649" s="213"/>
      <c r="F649" s="362"/>
      <c r="G649" s="39"/>
      <c r="H649" s="39"/>
      <c r="I649" s="39"/>
      <c r="J649" s="39"/>
      <c r="K649" s="39"/>
      <c r="L649" s="39"/>
      <c r="M649" s="39"/>
      <c r="N649" s="39"/>
      <c r="O649" s="39"/>
      <c r="P649" s="39"/>
      <c r="Q649" s="39"/>
      <c r="R649" s="39"/>
      <c r="S649" s="39"/>
      <c r="T649" s="39"/>
      <c r="U649" s="39"/>
      <c r="V649" s="39"/>
      <c r="W649" s="39"/>
      <c r="X649" s="39"/>
      <c r="Y649" s="364"/>
      <c r="Z649" s="364"/>
      <c r="AA649" s="216"/>
      <c r="AB649" s="364"/>
    </row>
    <row r="650" spans="1:28" x14ac:dyDescent="0.25">
      <c r="A650" s="143"/>
      <c r="B650" s="362" t="s">
        <v>2396</v>
      </c>
      <c r="C650" s="361"/>
      <c r="D650" s="361"/>
      <c r="E650" s="213"/>
      <c r="F650" s="362"/>
      <c r="G650" s="39"/>
      <c r="H650" s="39"/>
      <c r="I650" s="39"/>
      <c r="J650" s="39"/>
      <c r="K650" s="39"/>
      <c r="L650" s="39"/>
      <c r="M650" s="39"/>
      <c r="N650" s="39"/>
      <c r="O650" s="39"/>
      <c r="P650" s="39"/>
      <c r="Q650" s="39"/>
      <c r="R650" s="39"/>
      <c r="S650" s="39"/>
      <c r="T650" s="39"/>
      <c r="U650" s="39"/>
      <c r="V650" s="39"/>
      <c r="W650" s="39"/>
      <c r="X650" s="39"/>
      <c r="Y650" s="364"/>
      <c r="Z650" s="364"/>
      <c r="AA650" s="216"/>
      <c r="AB650" s="364"/>
    </row>
    <row r="651" spans="1:28" x14ac:dyDescent="0.25">
      <c r="A651" s="143"/>
      <c r="B651" s="362" t="s">
        <v>2397</v>
      </c>
      <c r="C651" s="361"/>
      <c r="D651" s="361"/>
      <c r="E651" s="213"/>
      <c r="F651" s="362"/>
      <c r="G651" s="39"/>
      <c r="H651" s="39"/>
      <c r="I651" s="39"/>
      <c r="J651" s="39"/>
      <c r="K651" s="39"/>
      <c r="L651" s="39"/>
      <c r="M651" s="39"/>
      <c r="N651" s="39"/>
      <c r="O651" s="39"/>
      <c r="P651" s="39"/>
      <c r="Q651" s="39"/>
      <c r="R651" s="39"/>
      <c r="S651" s="39"/>
      <c r="T651" s="39"/>
      <c r="U651" s="39"/>
      <c r="V651" s="39"/>
      <c r="W651" s="39"/>
      <c r="X651" s="39"/>
      <c r="Y651" s="364"/>
      <c r="Z651" s="364"/>
      <c r="AA651" s="216"/>
      <c r="AB651" s="364"/>
    </row>
    <row r="652" spans="1:28" x14ac:dyDescent="0.25">
      <c r="A652" s="143"/>
      <c r="B652" s="362" t="s">
        <v>2398</v>
      </c>
      <c r="C652" s="361"/>
      <c r="D652" s="361"/>
      <c r="E652" s="213"/>
      <c r="F652" s="362"/>
      <c r="G652" s="39"/>
      <c r="H652" s="39"/>
      <c r="I652" s="39"/>
      <c r="J652" s="39"/>
      <c r="K652" s="39"/>
      <c r="L652" s="39"/>
      <c r="M652" s="39"/>
      <c r="N652" s="39"/>
      <c r="O652" s="39"/>
      <c r="P652" s="39"/>
      <c r="Q652" s="39"/>
      <c r="R652" s="39"/>
      <c r="S652" s="39"/>
      <c r="T652" s="39"/>
      <c r="U652" s="39"/>
      <c r="V652" s="39"/>
      <c r="W652" s="39"/>
      <c r="X652" s="39"/>
      <c r="Y652" s="364"/>
      <c r="Z652" s="364"/>
      <c r="AA652" s="216"/>
      <c r="AB652" s="364"/>
    </row>
    <row r="653" spans="1:28" x14ac:dyDescent="0.25">
      <c r="A653" s="143"/>
      <c r="B653" s="362" t="s">
        <v>2399</v>
      </c>
      <c r="C653" s="361"/>
      <c r="D653" s="361"/>
      <c r="E653" s="213"/>
      <c r="F653" s="362"/>
      <c r="G653" s="39"/>
      <c r="H653" s="39"/>
      <c r="I653" s="39"/>
      <c r="J653" s="39"/>
      <c r="K653" s="39"/>
      <c r="L653" s="39"/>
      <c r="M653" s="39"/>
      <c r="N653" s="39"/>
      <c r="O653" s="39"/>
      <c r="P653" s="39"/>
      <c r="Q653" s="39"/>
      <c r="R653" s="39"/>
      <c r="S653" s="39"/>
      <c r="T653" s="39"/>
      <c r="U653" s="39"/>
      <c r="V653" s="39"/>
      <c r="W653" s="39"/>
      <c r="X653" s="39"/>
      <c r="Y653" s="364"/>
      <c r="Z653" s="364"/>
      <c r="AA653" s="216"/>
      <c r="AB653" s="364"/>
    </row>
    <row r="654" spans="1:28" x14ac:dyDescent="0.25">
      <c r="A654" s="143"/>
      <c r="B654" s="362" t="s">
        <v>2400</v>
      </c>
      <c r="C654" s="361"/>
      <c r="D654" s="361"/>
      <c r="E654" s="213"/>
      <c r="F654" s="362"/>
      <c r="G654" s="39"/>
      <c r="H654" s="39"/>
      <c r="I654" s="39"/>
      <c r="J654" s="39"/>
      <c r="K654" s="39"/>
      <c r="L654" s="39"/>
      <c r="M654" s="39"/>
      <c r="N654" s="39"/>
      <c r="O654" s="39"/>
      <c r="P654" s="39"/>
      <c r="Q654" s="39"/>
      <c r="R654" s="39"/>
      <c r="S654" s="39"/>
      <c r="T654" s="39"/>
      <c r="U654" s="39"/>
      <c r="V654" s="39"/>
      <c r="W654" s="39"/>
      <c r="X654" s="39"/>
      <c r="Y654" s="364"/>
      <c r="Z654" s="364"/>
      <c r="AA654" s="216"/>
      <c r="AB654" s="364"/>
    </row>
    <row r="655" spans="1:28" x14ac:dyDescent="0.25">
      <c r="A655" s="143"/>
      <c r="B655" s="362" t="s">
        <v>2401</v>
      </c>
      <c r="C655" s="361"/>
      <c r="D655" s="361"/>
      <c r="E655" s="213"/>
      <c r="F655" s="362"/>
      <c r="G655" s="39"/>
      <c r="H655" s="39"/>
      <c r="I655" s="39"/>
      <c r="J655" s="39"/>
      <c r="K655" s="39"/>
      <c r="L655" s="39"/>
      <c r="M655" s="39"/>
      <c r="N655" s="39"/>
      <c r="O655" s="39"/>
      <c r="P655" s="39"/>
      <c r="Q655" s="39"/>
      <c r="R655" s="39"/>
      <c r="S655" s="39"/>
      <c r="T655" s="39"/>
      <c r="U655" s="39"/>
      <c r="V655" s="39"/>
      <c r="W655" s="39"/>
      <c r="X655" s="39"/>
      <c r="Y655" s="364"/>
      <c r="Z655" s="364"/>
      <c r="AA655" s="216"/>
      <c r="AB655" s="364"/>
    </row>
    <row r="656" spans="1:28" x14ac:dyDescent="0.25">
      <c r="A656" s="143"/>
      <c r="B656" s="362" t="s">
        <v>2402</v>
      </c>
      <c r="C656" s="361"/>
      <c r="D656" s="361"/>
      <c r="E656" s="213"/>
      <c r="F656" s="362"/>
      <c r="G656" s="39"/>
      <c r="H656" s="39"/>
      <c r="I656" s="39"/>
      <c r="J656" s="39"/>
      <c r="K656" s="39"/>
      <c r="L656" s="39"/>
      <c r="M656" s="39"/>
      <c r="N656" s="39"/>
      <c r="O656" s="39"/>
      <c r="P656" s="39"/>
      <c r="Q656" s="39"/>
      <c r="R656" s="39"/>
      <c r="S656" s="39"/>
      <c r="T656" s="39"/>
      <c r="U656" s="39"/>
      <c r="V656" s="39"/>
      <c r="W656" s="39"/>
      <c r="X656" s="39"/>
      <c r="Y656" s="364"/>
      <c r="Z656" s="364"/>
      <c r="AA656" s="216"/>
      <c r="AB656" s="364"/>
    </row>
    <row r="657" spans="1:28" x14ac:dyDescent="0.25">
      <c r="A657" s="143"/>
      <c r="B657" s="362" t="s">
        <v>2403</v>
      </c>
      <c r="C657" s="361"/>
      <c r="D657" s="361"/>
      <c r="E657" s="213"/>
      <c r="F657" s="362"/>
      <c r="G657" s="39"/>
      <c r="H657" s="39"/>
      <c r="I657" s="39"/>
      <c r="J657" s="39"/>
      <c r="K657" s="39"/>
      <c r="L657" s="39"/>
      <c r="M657" s="39"/>
      <c r="N657" s="39"/>
      <c r="O657" s="39"/>
      <c r="P657" s="39"/>
      <c r="Q657" s="39"/>
      <c r="R657" s="39"/>
      <c r="S657" s="39"/>
      <c r="T657" s="39"/>
      <c r="U657" s="39"/>
      <c r="V657" s="39"/>
      <c r="W657" s="39"/>
      <c r="X657" s="39"/>
      <c r="Y657" s="364"/>
      <c r="Z657" s="364"/>
      <c r="AA657" s="216"/>
      <c r="AB657" s="364"/>
    </row>
    <row r="658" spans="1:28" x14ac:dyDescent="0.25">
      <c r="A658" s="143"/>
      <c r="B658" s="362" t="s">
        <v>2404</v>
      </c>
      <c r="C658" s="361"/>
      <c r="D658" s="361"/>
      <c r="E658" s="213"/>
      <c r="F658" s="362"/>
      <c r="G658" s="39"/>
      <c r="H658" s="39"/>
      <c r="I658" s="39"/>
      <c r="J658" s="39"/>
      <c r="K658" s="39"/>
      <c r="L658" s="39"/>
      <c r="M658" s="39"/>
      <c r="N658" s="39"/>
      <c r="O658" s="39"/>
      <c r="P658" s="39"/>
      <c r="Q658" s="39"/>
      <c r="R658" s="39"/>
      <c r="S658" s="39"/>
      <c r="T658" s="39"/>
      <c r="U658" s="39"/>
      <c r="V658" s="39"/>
      <c r="W658" s="39"/>
      <c r="X658" s="39"/>
      <c r="Y658" s="364"/>
      <c r="Z658" s="364"/>
      <c r="AA658" s="216"/>
      <c r="AB658" s="364"/>
    </row>
    <row r="659" spans="1:28" x14ac:dyDescent="0.25">
      <c r="A659" s="143"/>
      <c r="B659" s="362" t="s">
        <v>2405</v>
      </c>
      <c r="C659" s="361"/>
      <c r="D659" s="361"/>
      <c r="E659" s="213"/>
      <c r="F659" s="362"/>
      <c r="G659" s="39"/>
      <c r="H659" s="39"/>
      <c r="I659" s="39"/>
      <c r="J659" s="39"/>
      <c r="K659" s="39"/>
      <c r="L659" s="39"/>
      <c r="M659" s="39"/>
      <c r="N659" s="39"/>
      <c r="O659" s="39"/>
      <c r="P659" s="39"/>
      <c r="Q659" s="39"/>
      <c r="R659" s="39"/>
      <c r="S659" s="39"/>
      <c r="T659" s="39"/>
      <c r="U659" s="39"/>
      <c r="V659" s="39"/>
      <c r="W659" s="39"/>
      <c r="X659" s="39"/>
      <c r="Y659" s="364"/>
      <c r="Z659" s="364"/>
      <c r="AA659" s="216"/>
      <c r="AB659" s="364"/>
    </row>
    <row r="660" spans="1:28" ht="25.5" x14ac:dyDescent="0.25">
      <c r="A660" s="143"/>
      <c r="B660" s="362" t="s">
        <v>2406</v>
      </c>
      <c r="C660" s="361"/>
      <c r="D660" s="361"/>
      <c r="E660" s="213"/>
      <c r="F660" s="362"/>
      <c r="G660" s="39"/>
      <c r="H660" s="39"/>
      <c r="I660" s="39"/>
      <c r="J660" s="39"/>
      <c r="K660" s="39"/>
      <c r="L660" s="39"/>
      <c r="M660" s="39"/>
      <c r="N660" s="39"/>
      <c r="O660" s="39"/>
      <c r="P660" s="39"/>
      <c r="Q660" s="39"/>
      <c r="R660" s="39"/>
      <c r="S660" s="39"/>
      <c r="T660" s="39"/>
      <c r="U660" s="39"/>
      <c r="V660" s="39"/>
      <c r="W660" s="39"/>
      <c r="X660" s="39"/>
      <c r="Y660" s="364"/>
      <c r="Z660" s="364"/>
      <c r="AA660" s="216"/>
      <c r="AB660" s="364"/>
    </row>
    <row r="661" spans="1:28" ht="25.5" x14ac:dyDescent="0.25">
      <c r="A661" s="143"/>
      <c r="B661" s="362" t="s">
        <v>2407</v>
      </c>
      <c r="C661" s="361"/>
      <c r="D661" s="361"/>
      <c r="E661" s="213"/>
      <c r="F661" s="362"/>
      <c r="G661" s="39"/>
      <c r="H661" s="39"/>
      <c r="I661" s="39"/>
      <c r="J661" s="39"/>
      <c r="K661" s="39"/>
      <c r="L661" s="39"/>
      <c r="M661" s="39"/>
      <c r="N661" s="39"/>
      <c r="O661" s="39"/>
      <c r="P661" s="39"/>
      <c r="Q661" s="39"/>
      <c r="R661" s="39"/>
      <c r="S661" s="39"/>
      <c r="T661" s="39"/>
      <c r="U661" s="39"/>
      <c r="V661" s="39"/>
      <c r="W661" s="39"/>
      <c r="X661" s="39"/>
      <c r="Y661" s="364"/>
      <c r="Z661" s="364"/>
      <c r="AA661" s="216"/>
      <c r="AB661" s="364"/>
    </row>
    <row r="662" spans="1:28" ht="25.5" x14ac:dyDescent="0.25">
      <c r="A662" s="143"/>
      <c r="B662" s="362" t="s">
        <v>2408</v>
      </c>
      <c r="C662" s="361"/>
      <c r="D662" s="361"/>
      <c r="E662" s="213"/>
      <c r="F662" s="362"/>
      <c r="G662" s="39"/>
      <c r="H662" s="39"/>
      <c r="I662" s="39"/>
      <c r="J662" s="39"/>
      <c r="K662" s="39"/>
      <c r="L662" s="39"/>
      <c r="M662" s="39"/>
      <c r="N662" s="39"/>
      <c r="O662" s="39"/>
      <c r="P662" s="39"/>
      <c r="Q662" s="39"/>
      <c r="R662" s="39"/>
      <c r="S662" s="39"/>
      <c r="T662" s="39"/>
      <c r="U662" s="39"/>
      <c r="V662" s="39"/>
      <c r="W662" s="39"/>
      <c r="X662" s="39"/>
      <c r="Y662" s="364"/>
      <c r="Z662" s="364"/>
      <c r="AA662" s="216"/>
      <c r="AB662" s="364"/>
    </row>
    <row r="663" spans="1:28" ht="25.5" x14ac:dyDescent="0.25">
      <c r="A663" s="143"/>
      <c r="B663" s="362" t="s">
        <v>2409</v>
      </c>
      <c r="C663" s="361"/>
      <c r="D663" s="361"/>
      <c r="E663" s="213"/>
      <c r="F663" s="362"/>
      <c r="G663" s="39"/>
      <c r="H663" s="39"/>
      <c r="I663" s="39"/>
      <c r="J663" s="39"/>
      <c r="K663" s="39"/>
      <c r="L663" s="39"/>
      <c r="M663" s="39"/>
      <c r="N663" s="39"/>
      <c r="O663" s="39"/>
      <c r="P663" s="39"/>
      <c r="Q663" s="39"/>
      <c r="R663" s="39"/>
      <c r="S663" s="39"/>
      <c r="T663" s="39"/>
      <c r="U663" s="39"/>
      <c r="V663" s="39"/>
      <c r="W663" s="39"/>
      <c r="X663" s="39"/>
      <c r="Y663" s="364"/>
      <c r="Z663" s="364"/>
      <c r="AA663" s="216"/>
      <c r="AB663" s="364"/>
    </row>
    <row r="664" spans="1:28" x14ac:dyDescent="0.25">
      <c r="A664" s="143"/>
      <c r="B664" s="362" t="s">
        <v>2410</v>
      </c>
      <c r="C664" s="361"/>
      <c r="D664" s="361"/>
      <c r="E664" s="213"/>
      <c r="F664" s="362"/>
      <c r="G664" s="39"/>
      <c r="H664" s="39"/>
      <c r="I664" s="39"/>
      <c r="J664" s="39"/>
      <c r="K664" s="39"/>
      <c r="L664" s="39"/>
      <c r="M664" s="39"/>
      <c r="N664" s="39"/>
      <c r="O664" s="39"/>
      <c r="P664" s="39"/>
      <c r="Q664" s="39"/>
      <c r="R664" s="39"/>
      <c r="S664" s="39"/>
      <c r="T664" s="39"/>
      <c r="U664" s="39"/>
      <c r="V664" s="39"/>
      <c r="W664" s="39"/>
      <c r="X664" s="39"/>
      <c r="Y664" s="364"/>
      <c r="Z664" s="364"/>
      <c r="AA664" s="216"/>
      <c r="AB664" s="364"/>
    </row>
    <row r="665" spans="1:28" x14ac:dyDescent="0.25">
      <c r="A665" s="143"/>
      <c r="B665" s="362" t="s">
        <v>2411</v>
      </c>
      <c r="C665" s="361"/>
      <c r="D665" s="361"/>
      <c r="E665" s="213"/>
      <c r="F665" s="362"/>
      <c r="G665" s="39"/>
      <c r="H665" s="39"/>
      <c r="I665" s="39"/>
      <c r="J665" s="39"/>
      <c r="K665" s="39"/>
      <c r="L665" s="39"/>
      <c r="M665" s="39"/>
      <c r="N665" s="39"/>
      <c r="O665" s="39"/>
      <c r="P665" s="39"/>
      <c r="Q665" s="39"/>
      <c r="R665" s="39"/>
      <c r="S665" s="39"/>
      <c r="T665" s="39"/>
      <c r="U665" s="39"/>
      <c r="V665" s="39"/>
      <c r="W665" s="39"/>
      <c r="X665" s="39"/>
      <c r="Y665" s="364"/>
      <c r="Z665" s="364"/>
      <c r="AA665" s="216"/>
      <c r="AB665" s="364"/>
    </row>
    <row r="666" spans="1:28" x14ac:dyDescent="0.25">
      <c r="A666" s="143"/>
      <c r="B666" s="362" t="s">
        <v>2412</v>
      </c>
      <c r="C666" s="361"/>
      <c r="D666" s="361"/>
      <c r="E666" s="213"/>
      <c r="F666" s="362"/>
      <c r="G666" s="39"/>
      <c r="H666" s="39"/>
      <c r="I666" s="39"/>
      <c r="J666" s="39"/>
      <c r="K666" s="39"/>
      <c r="L666" s="39"/>
      <c r="M666" s="39"/>
      <c r="N666" s="39"/>
      <c r="O666" s="39"/>
      <c r="P666" s="39"/>
      <c r="Q666" s="39"/>
      <c r="R666" s="39"/>
      <c r="S666" s="39"/>
      <c r="T666" s="39"/>
      <c r="U666" s="39"/>
      <c r="V666" s="39"/>
      <c r="W666" s="39"/>
      <c r="X666" s="39"/>
      <c r="Y666" s="364"/>
      <c r="Z666" s="364"/>
      <c r="AA666" s="216"/>
      <c r="AB666" s="364"/>
    </row>
    <row r="667" spans="1:28" x14ac:dyDescent="0.25">
      <c r="A667" s="143"/>
      <c r="B667" s="362" t="s">
        <v>2413</v>
      </c>
      <c r="C667" s="361"/>
      <c r="D667" s="361"/>
      <c r="E667" s="213"/>
      <c r="F667" s="362"/>
      <c r="G667" s="39"/>
      <c r="H667" s="39"/>
      <c r="I667" s="39"/>
      <c r="J667" s="39"/>
      <c r="K667" s="39"/>
      <c r="L667" s="39"/>
      <c r="M667" s="39"/>
      <c r="N667" s="39"/>
      <c r="O667" s="39"/>
      <c r="P667" s="39"/>
      <c r="Q667" s="39"/>
      <c r="R667" s="39"/>
      <c r="S667" s="39"/>
      <c r="T667" s="39"/>
      <c r="U667" s="39"/>
      <c r="V667" s="39"/>
      <c r="W667" s="39"/>
      <c r="X667" s="39"/>
      <c r="Y667" s="364"/>
      <c r="Z667" s="364"/>
      <c r="AA667" s="216"/>
      <c r="AB667" s="364"/>
    </row>
    <row r="668" spans="1:28" x14ac:dyDescent="0.25">
      <c r="A668" s="143"/>
      <c r="B668" s="362" t="s">
        <v>2414</v>
      </c>
      <c r="C668" s="361"/>
      <c r="D668" s="361"/>
      <c r="E668" s="213"/>
      <c r="F668" s="362"/>
      <c r="G668" s="39"/>
      <c r="H668" s="39"/>
      <c r="I668" s="39"/>
      <c r="J668" s="39"/>
      <c r="K668" s="39"/>
      <c r="L668" s="39"/>
      <c r="M668" s="39"/>
      <c r="N668" s="39"/>
      <c r="O668" s="39"/>
      <c r="P668" s="39"/>
      <c r="Q668" s="39"/>
      <c r="R668" s="39"/>
      <c r="S668" s="39"/>
      <c r="T668" s="39"/>
      <c r="U668" s="39"/>
      <c r="V668" s="39"/>
      <c r="W668" s="39"/>
      <c r="X668" s="39"/>
      <c r="Y668" s="364"/>
      <c r="Z668" s="364"/>
      <c r="AA668" s="216"/>
      <c r="AB668" s="364"/>
    </row>
    <row r="669" spans="1:28" x14ac:dyDescent="0.25">
      <c r="A669" s="143"/>
      <c r="B669" s="362" t="s">
        <v>2415</v>
      </c>
      <c r="C669" s="361"/>
      <c r="D669" s="361"/>
      <c r="E669" s="213"/>
      <c r="F669" s="362"/>
      <c r="G669" s="39"/>
      <c r="H669" s="39"/>
      <c r="I669" s="39"/>
      <c r="J669" s="39"/>
      <c r="K669" s="39"/>
      <c r="L669" s="39"/>
      <c r="M669" s="39"/>
      <c r="N669" s="39"/>
      <c r="O669" s="39"/>
      <c r="P669" s="39"/>
      <c r="Q669" s="39"/>
      <c r="R669" s="39"/>
      <c r="S669" s="39"/>
      <c r="T669" s="39"/>
      <c r="U669" s="39"/>
      <c r="V669" s="39"/>
      <c r="W669" s="39"/>
      <c r="X669" s="39"/>
      <c r="Y669" s="364"/>
      <c r="Z669" s="364"/>
      <c r="AA669" s="216"/>
      <c r="AB669" s="364"/>
    </row>
    <row r="670" spans="1:28" x14ac:dyDescent="0.25">
      <c r="A670" s="143"/>
      <c r="B670" s="362" t="s">
        <v>2416</v>
      </c>
      <c r="C670" s="361"/>
      <c r="D670" s="361"/>
      <c r="E670" s="213"/>
      <c r="F670" s="362"/>
      <c r="G670" s="39"/>
      <c r="H670" s="39"/>
      <c r="I670" s="39"/>
      <c r="J670" s="39"/>
      <c r="K670" s="39"/>
      <c r="L670" s="39"/>
      <c r="M670" s="39"/>
      <c r="N670" s="39"/>
      <c r="O670" s="39"/>
      <c r="P670" s="39"/>
      <c r="Q670" s="39"/>
      <c r="R670" s="39"/>
      <c r="S670" s="39"/>
      <c r="T670" s="39"/>
      <c r="U670" s="39"/>
      <c r="V670" s="39"/>
      <c r="W670" s="39"/>
      <c r="X670" s="39"/>
      <c r="Y670" s="364"/>
      <c r="Z670" s="364"/>
      <c r="AA670" s="216"/>
      <c r="AB670" s="364"/>
    </row>
    <row r="671" spans="1:28" x14ac:dyDescent="0.25">
      <c r="A671" s="143"/>
      <c r="B671" s="362" t="s">
        <v>2417</v>
      </c>
      <c r="C671" s="361"/>
      <c r="D671" s="361"/>
      <c r="E671" s="213"/>
      <c r="F671" s="362"/>
      <c r="G671" s="39"/>
      <c r="H671" s="39"/>
      <c r="I671" s="39"/>
      <c r="J671" s="39"/>
      <c r="K671" s="39"/>
      <c r="L671" s="39"/>
      <c r="M671" s="39"/>
      <c r="N671" s="39"/>
      <c r="O671" s="39"/>
      <c r="P671" s="39"/>
      <c r="Q671" s="39"/>
      <c r="R671" s="39"/>
      <c r="S671" s="39"/>
      <c r="T671" s="39"/>
      <c r="U671" s="39"/>
      <c r="V671" s="39"/>
      <c r="W671" s="39"/>
      <c r="X671" s="39"/>
      <c r="Y671" s="364"/>
      <c r="Z671" s="364"/>
      <c r="AA671" s="216"/>
      <c r="AB671" s="364"/>
    </row>
    <row r="672" spans="1:28" x14ac:dyDescent="0.25">
      <c r="A672" s="143"/>
      <c r="B672" s="362" t="s">
        <v>2418</v>
      </c>
      <c r="C672" s="361"/>
      <c r="D672" s="361"/>
      <c r="E672" s="213"/>
      <c r="F672" s="362"/>
      <c r="G672" s="39"/>
      <c r="H672" s="39"/>
      <c r="I672" s="39"/>
      <c r="J672" s="39"/>
      <c r="K672" s="39"/>
      <c r="L672" s="39"/>
      <c r="M672" s="39"/>
      <c r="N672" s="39"/>
      <c r="O672" s="39"/>
      <c r="P672" s="39"/>
      <c r="Q672" s="39"/>
      <c r="R672" s="39"/>
      <c r="S672" s="39"/>
      <c r="T672" s="39"/>
      <c r="U672" s="39"/>
      <c r="V672" s="39"/>
      <c r="W672" s="39"/>
      <c r="X672" s="39"/>
      <c r="Y672" s="364"/>
      <c r="Z672" s="364"/>
      <c r="AA672" s="216"/>
      <c r="AB672" s="364"/>
    </row>
    <row r="673" spans="1:28" x14ac:dyDescent="0.25">
      <c r="A673" s="143"/>
      <c r="B673" s="362" t="s">
        <v>2419</v>
      </c>
      <c r="C673" s="361"/>
      <c r="D673" s="361"/>
      <c r="E673" s="213"/>
      <c r="F673" s="362"/>
      <c r="G673" s="39"/>
      <c r="H673" s="39"/>
      <c r="I673" s="39"/>
      <c r="J673" s="39"/>
      <c r="K673" s="39"/>
      <c r="L673" s="39"/>
      <c r="M673" s="39"/>
      <c r="N673" s="39"/>
      <c r="O673" s="39"/>
      <c r="P673" s="39"/>
      <c r="Q673" s="39"/>
      <c r="R673" s="39"/>
      <c r="S673" s="39"/>
      <c r="T673" s="39"/>
      <c r="U673" s="39"/>
      <c r="V673" s="39"/>
      <c r="W673" s="39"/>
      <c r="X673" s="39"/>
      <c r="Y673" s="364"/>
      <c r="Z673" s="364"/>
      <c r="AA673" s="216"/>
      <c r="AB673" s="364"/>
    </row>
    <row r="674" spans="1:28" x14ac:dyDescent="0.25">
      <c r="A674" s="143"/>
      <c r="B674" s="362" t="s">
        <v>2420</v>
      </c>
      <c r="C674" s="361"/>
      <c r="D674" s="361"/>
      <c r="E674" s="213"/>
      <c r="F674" s="362"/>
      <c r="G674" s="39"/>
      <c r="H674" s="39"/>
      <c r="I674" s="39"/>
      <c r="J674" s="39"/>
      <c r="K674" s="39"/>
      <c r="L674" s="39"/>
      <c r="M674" s="39"/>
      <c r="N674" s="39"/>
      <c r="O674" s="39"/>
      <c r="P674" s="39"/>
      <c r="Q674" s="39"/>
      <c r="R674" s="39"/>
      <c r="S674" s="39"/>
      <c r="T674" s="39"/>
      <c r="U674" s="39"/>
      <c r="V674" s="39"/>
      <c r="W674" s="39"/>
      <c r="X674" s="39"/>
      <c r="Y674" s="364"/>
      <c r="Z674" s="364"/>
      <c r="AA674" s="216"/>
      <c r="AB674" s="364"/>
    </row>
    <row r="675" spans="1:28" x14ac:dyDescent="0.25">
      <c r="A675" s="143"/>
      <c r="B675" s="362" t="s">
        <v>2421</v>
      </c>
      <c r="C675" s="361"/>
      <c r="D675" s="361"/>
      <c r="E675" s="213"/>
      <c r="F675" s="362"/>
      <c r="G675" s="39"/>
      <c r="H675" s="39"/>
      <c r="I675" s="39"/>
      <c r="J675" s="39"/>
      <c r="K675" s="39"/>
      <c r="L675" s="39"/>
      <c r="M675" s="39"/>
      <c r="N675" s="39"/>
      <c r="O675" s="39"/>
      <c r="P675" s="39"/>
      <c r="Q675" s="39"/>
      <c r="R675" s="39"/>
      <c r="S675" s="39"/>
      <c r="T675" s="39"/>
      <c r="U675" s="39"/>
      <c r="V675" s="39"/>
      <c r="W675" s="39"/>
      <c r="X675" s="39"/>
      <c r="Y675" s="364"/>
      <c r="Z675" s="364"/>
      <c r="AA675" s="216"/>
      <c r="AB675" s="364"/>
    </row>
    <row r="676" spans="1:28" x14ac:dyDescent="0.25">
      <c r="A676" s="143"/>
      <c r="B676" s="362" t="s">
        <v>2422</v>
      </c>
      <c r="C676" s="361"/>
      <c r="D676" s="361"/>
      <c r="E676" s="213"/>
      <c r="F676" s="362"/>
      <c r="G676" s="39"/>
      <c r="H676" s="39"/>
      <c r="I676" s="39"/>
      <c r="J676" s="39"/>
      <c r="K676" s="39"/>
      <c r="L676" s="39"/>
      <c r="M676" s="39"/>
      <c r="N676" s="39"/>
      <c r="O676" s="39"/>
      <c r="P676" s="39"/>
      <c r="Q676" s="39"/>
      <c r="R676" s="39"/>
      <c r="S676" s="39"/>
      <c r="T676" s="39"/>
      <c r="U676" s="39"/>
      <c r="V676" s="39"/>
      <c r="W676" s="39"/>
      <c r="X676" s="39"/>
      <c r="Y676" s="364"/>
      <c r="Z676" s="364"/>
      <c r="AA676" s="216"/>
      <c r="AB676" s="364"/>
    </row>
    <row r="677" spans="1:28" x14ac:dyDescent="0.25">
      <c r="A677" s="143"/>
      <c r="B677" s="362" t="s">
        <v>2423</v>
      </c>
      <c r="C677" s="361"/>
      <c r="D677" s="361"/>
      <c r="E677" s="213"/>
      <c r="F677" s="362"/>
      <c r="G677" s="39"/>
      <c r="H677" s="39"/>
      <c r="I677" s="39"/>
      <c r="J677" s="39"/>
      <c r="K677" s="39"/>
      <c r="L677" s="39"/>
      <c r="M677" s="39"/>
      <c r="N677" s="39"/>
      <c r="O677" s="39"/>
      <c r="P677" s="39"/>
      <c r="Q677" s="39"/>
      <c r="R677" s="39"/>
      <c r="S677" s="39"/>
      <c r="T677" s="39"/>
      <c r="U677" s="39"/>
      <c r="V677" s="39"/>
      <c r="W677" s="39"/>
      <c r="X677" s="39"/>
      <c r="Y677" s="364"/>
      <c r="Z677" s="364"/>
      <c r="AA677" s="216"/>
      <c r="AB677" s="364"/>
    </row>
    <row r="678" spans="1:28" x14ac:dyDescent="0.25">
      <c r="A678" s="143"/>
      <c r="B678" s="362" t="s">
        <v>2424</v>
      </c>
      <c r="C678" s="361"/>
      <c r="D678" s="361"/>
      <c r="E678" s="213"/>
      <c r="F678" s="362"/>
      <c r="G678" s="39"/>
      <c r="H678" s="39"/>
      <c r="I678" s="39"/>
      <c r="J678" s="39"/>
      <c r="K678" s="39"/>
      <c r="L678" s="39"/>
      <c r="M678" s="39"/>
      <c r="N678" s="39"/>
      <c r="O678" s="39"/>
      <c r="P678" s="39"/>
      <c r="Q678" s="39"/>
      <c r="R678" s="39"/>
      <c r="S678" s="39"/>
      <c r="T678" s="39"/>
      <c r="U678" s="39"/>
      <c r="V678" s="39"/>
      <c r="W678" s="39"/>
      <c r="X678" s="39"/>
      <c r="Y678" s="364"/>
      <c r="Z678" s="364"/>
      <c r="AA678" s="216"/>
      <c r="AB678" s="364"/>
    </row>
    <row r="679" spans="1:28" x14ac:dyDescent="0.25">
      <c r="A679" s="143"/>
      <c r="B679" s="362" t="s">
        <v>2425</v>
      </c>
      <c r="C679" s="361"/>
      <c r="D679" s="361"/>
      <c r="E679" s="213"/>
      <c r="F679" s="362"/>
      <c r="G679" s="39"/>
      <c r="H679" s="39"/>
      <c r="I679" s="39"/>
      <c r="J679" s="39"/>
      <c r="K679" s="39"/>
      <c r="L679" s="39"/>
      <c r="M679" s="39"/>
      <c r="N679" s="39"/>
      <c r="O679" s="39"/>
      <c r="P679" s="39"/>
      <c r="Q679" s="39"/>
      <c r="R679" s="39"/>
      <c r="S679" s="39"/>
      <c r="T679" s="39"/>
      <c r="U679" s="39"/>
      <c r="V679" s="39"/>
      <c r="W679" s="39"/>
      <c r="X679" s="39"/>
      <c r="Y679" s="364"/>
      <c r="Z679" s="364"/>
      <c r="AA679" s="216"/>
      <c r="AB679" s="364"/>
    </row>
    <row r="680" spans="1:28" x14ac:dyDescent="0.25">
      <c r="A680" s="143"/>
      <c r="B680" s="362" t="s">
        <v>2426</v>
      </c>
      <c r="C680" s="361"/>
      <c r="D680" s="361"/>
      <c r="E680" s="213"/>
      <c r="F680" s="362"/>
      <c r="G680" s="39"/>
      <c r="H680" s="39"/>
      <c r="I680" s="39"/>
      <c r="J680" s="39"/>
      <c r="K680" s="39"/>
      <c r="L680" s="39"/>
      <c r="M680" s="39"/>
      <c r="N680" s="39"/>
      <c r="O680" s="39"/>
      <c r="P680" s="39"/>
      <c r="Q680" s="39"/>
      <c r="R680" s="39"/>
      <c r="S680" s="39"/>
      <c r="T680" s="39"/>
      <c r="U680" s="39"/>
      <c r="V680" s="39"/>
      <c r="W680" s="39"/>
      <c r="X680" s="39"/>
      <c r="Y680" s="364"/>
      <c r="Z680" s="364"/>
      <c r="AA680" s="216"/>
      <c r="AB680" s="364"/>
    </row>
    <row r="681" spans="1:28" x14ac:dyDescent="0.25">
      <c r="A681" s="143"/>
      <c r="B681" s="362" t="s">
        <v>2427</v>
      </c>
      <c r="C681" s="361"/>
      <c r="D681" s="361"/>
      <c r="E681" s="213"/>
      <c r="F681" s="362"/>
      <c r="G681" s="39"/>
      <c r="H681" s="39"/>
      <c r="I681" s="39"/>
      <c r="J681" s="39"/>
      <c r="K681" s="39"/>
      <c r="L681" s="39"/>
      <c r="M681" s="39"/>
      <c r="N681" s="39"/>
      <c r="O681" s="39"/>
      <c r="P681" s="39"/>
      <c r="Q681" s="39"/>
      <c r="R681" s="39"/>
      <c r="S681" s="39"/>
      <c r="T681" s="39"/>
      <c r="U681" s="39"/>
      <c r="V681" s="39"/>
      <c r="W681" s="39"/>
      <c r="X681" s="39"/>
      <c r="Y681" s="364"/>
      <c r="Z681" s="364"/>
      <c r="AA681" s="216"/>
      <c r="AB681" s="364"/>
    </row>
    <row r="682" spans="1:28" x14ac:dyDescent="0.25">
      <c r="A682" s="143"/>
      <c r="B682" s="362" t="s">
        <v>2428</v>
      </c>
      <c r="C682" s="361"/>
      <c r="D682" s="361"/>
      <c r="E682" s="213"/>
      <c r="F682" s="362"/>
      <c r="G682" s="39"/>
      <c r="H682" s="39"/>
      <c r="I682" s="39"/>
      <c r="J682" s="39"/>
      <c r="K682" s="39"/>
      <c r="L682" s="39"/>
      <c r="M682" s="39"/>
      <c r="N682" s="39"/>
      <c r="O682" s="39"/>
      <c r="P682" s="39"/>
      <c r="Q682" s="39"/>
      <c r="R682" s="39"/>
      <c r="S682" s="39"/>
      <c r="T682" s="39"/>
      <c r="U682" s="39"/>
      <c r="V682" s="39"/>
      <c r="W682" s="39"/>
      <c r="X682" s="39"/>
      <c r="Y682" s="364"/>
      <c r="Z682" s="364"/>
      <c r="AA682" s="216"/>
      <c r="AB682" s="364"/>
    </row>
    <row r="683" spans="1:28" x14ac:dyDescent="0.25">
      <c r="A683" s="143"/>
      <c r="B683" s="362" t="s">
        <v>2429</v>
      </c>
      <c r="C683" s="361"/>
      <c r="D683" s="361"/>
      <c r="E683" s="213"/>
      <c r="F683" s="362"/>
      <c r="G683" s="39"/>
      <c r="H683" s="39"/>
      <c r="I683" s="39"/>
      <c r="J683" s="39"/>
      <c r="K683" s="39"/>
      <c r="L683" s="39"/>
      <c r="M683" s="39"/>
      <c r="N683" s="39"/>
      <c r="O683" s="39"/>
      <c r="P683" s="39"/>
      <c r="Q683" s="39"/>
      <c r="R683" s="39"/>
      <c r="S683" s="39"/>
      <c r="T683" s="39"/>
      <c r="U683" s="39"/>
      <c r="V683" s="39"/>
      <c r="W683" s="39"/>
      <c r="X683" s="39"/>
      <c r="Y683" s="364"/>
      <c r="Z683" s="364"/>
      <c r="AA683" s="216"/>
      <c r="AB683" s="364"/>
    </row>
    <row r="684" spans="1:28" x14ac:dyDescent="0.25">
      <c r="A684" s="143"/>
      <c r="B684" s="362" t="s">
        <v>2430</v>
      </c>
      <c r="C684" s="361"/>
      <c r="D684" s="361"/>
      <c r="E684" s="213"/>
      <c r="F684" s="362"/>
      <c r="G684" s="39"/>
      <c r="H684" s="39"/>
      <c r="I684" s="39"/>
      <c r="J684" s="39"/>
      <c r="K684" s="39"/>
      <c r="L684" s="39"/>
      <c r="M684" s="39"/>
      <c r="N684" s="39"/>
      <c r="O684" s="39"/>
      <c r="P684" s="39"/>
      <c r="Q684" s="39"/>
      <c r="R684" s="39"/>
      <c r="S684" s="39"/>
      <c r="T684" s="39"/>
      <c r="U684" s="39"/>
      <c r="V684" s="39"/>
      <c r="W684" s="39"/>
      <c r="X684" s="39"/>
      <c r="Y684" s="364"/>
      <c r="Z684" s="364"/>
      <c r="AA684" s="216"/>
      <c r="AB684" s="364"/>
    </row>
    <row r="685" spans="1:28" x14ac:dyDescent="0.25">
      <c r="A685" s="143"/>
      <c r="B685" s="362" t="s">
        <v>2431</v>
      </c>
      <c r="C685" s="361"/>
      <c r="D685" s="361"/>
      <c r="E685" s="213"/>
      <c r="F685" s="362"/>
      <c r="G685" s="39"/>
      <c r="H685" s="39"/>
      <c r="I685" s="39"/>
      <c r="J685" s="39"/>
      <c r="K685" s="39"/>
      <c r="L685" s="39"/>
      <c r="M685" s="39"/>
      <c r="N685" s="39"/>
      <c r="O685" s="39"/>
      <c r="P685" s="39"/>
      <c r="Q685" s="39"/>
      <c r="R685" s="39"/>
      <c r="S685" s="39"/>
      <c r="T685" s="39"/>
      <c r="U685" s="39"/>
      <c r="V685" s="39"/>
      <c r="W685" s="39"/>
      <c r="X685" s="39"/>
      <c r="Y685" s="364"/>
      <c r="Z685" s="364"/>
      <c r="AA685" s="216"/>
      <c r="AB685" s="364"/>
    </row>
    <row r="686" spans="1:28" x14ac:dyDescent="0.25">
      <c r="A686" s="143"/>
      <c r="B686" s="362" t="s">
        <v>2432</v>
      </c>
      <c r="C686" s="361"/>
      <c r="D686" s="361"/>
      <c r="E686" s="213"/>
      <c r="F686" s="362"/>
      <c r="G686" s="39"/>
      <c r="H686" s="39"/>
      <c r="I686" s="39"/>
      <c r="J686" s="39"/>
      <c r="K686" s="39"/>
      <c r="L686" s="39"/>
      <c r="M686" s="39"/>
      <c r="N686" s="39"/>
      <c r="O686" s="39"/>
      <c r="P686" s="39"/>
      <c r="Q686" s="39"/>
      <c r="R686" s="39"/>
      <c r="S686" s="39"/>
      <c r="T686" s="39"/>
      <c r="U686" s="39"/>
      <c r="V686" s="39"/>
      <c r="W686" s="39"/>
      <c r="X686" s="39"/>
      <c r="Y686" s="364"/>
      <c r="Z686" s="364"/>
      <c r="AA686" s="216"/>
      <c r="AB686" s="364"/>
    </row>
    <row r="687" spans="1:28" x14ac:dyDescent="0.25">
      <c r="A687" s="143"/>
      <c r="B687" s="362" t="s">
        <v>2433</v>
      </c>
      <c r="C687" s="361"/>
      <c r="D687" s="361"/>
      <c r="E687" s="213"/>
      <c r="F687" s="362"/>
      <c r="G687" s="39"/>
      <c r="H687" s="39"/>
      <c r="I687" s="39"/>
      <c r="J687" s="39"/>
      <c r="K687" s="39"/>
      <c r="L687" s="39"/>
      <c r="M687" s="39"/>
      <c r="N687" s="39"/>
      <c r="O687" s="39"/>
      <c r="P687" s="39"/>
      <c r="Q687" s="39"/>
      <c r="R687" s="39"/>
      <c r="S687" s="39"/>
      <c r="T687" s="39"/>
      <c r="U687" s="39"/>
      <c r="V687" s="39"/>
      <c r="W687" s="39"/>
      <c r="X687" s="39"/>
      <c r="Y687" s="364"/>
      <c r="Z687" s="364"/>
      <c r="AA687" s="216"/>
      <c r="AB687" s="364"/>
    </row>
    <row r="688" spans="1:28" x14ac:dyDescent="0.25">
      <c r="A688" s="143"/>
      <c r="B688" s="362" t="s">
        <v>2434</v>
      </c>
      <c r="C688" s="361"/>
      <c r="D688" s="361"/>
      <c r="E688" s="213"/>
      <c r="F688" s="362"/>
      <c r="G688" s="39"/>
      <c r="H688" s="39"/>
      <c r="I688" s="39"/>
      <c r="J688" s="39"/>
      <c r="K688" s="39"/>
      <c r="L688" s="39"/>
      <c r="M688" s="39"/>
      <c r="N688" s="39"/>
      <c r="O688" s="39"/>
      <c r="P688" s="39"/>
      <c r="Q688" s="39"/>
      <c r="R688" s="39"/>
      <c r="S688" s="39"/>
      <c r="T688" s="39"/>
      <c r="U688" s="39"/>
      <c r="V688" s="39"/>
      <c r="W688" s="39"/>
      <c r="X688" s="39"/>
      <c r="Y688" s="364"/>
      <c r="Z688" s="364"/>
      <c r="AA688" s="216"/>
      <c r="AB688" s="364"/>
    </row>
    <row r="689" spans="1:28" x14ac:dyDescent="0.25">
      <c r="A689" s="143"/>
      <c r="B689" s="362" t="s">
        <v>2435</v>
      </c>
      <c r="C689" s="361"/>
      <c r="D689" s="361"/>
      <c r="E689" s="213"/>
      <c r="F689" s="362"/>
      <c r="G689" s="39"/>
      <c r="H689" s="39"/>
      <c r="I689" s="39"/>
      <c r="J689" s="39"/>
      <c r="K689" s="39"/>
      <c r="L689" s="39"/>
      <c r="M689" s="39"/>
      <c r="N689" s="39"/>
      <c r="O689" s="39"/>
      <c r="P689" s="39"/>
      <c r="Q689" s="39"/>
      <c r="R689" s="39"/>
      <c r="S689" s="39"/>
      <c r="T689" s="39"/>
      <c r="U689" s="39"/>
      <c r="V689" s="39"/>
      <c r="W689" s="39"/>
      <c r="X689" s="39"/>
      <c r="Y689" s="364"/>
      <c r="Z689" s="364"/>
      <c r="AA689" s="216"/>
      <c r="AB689" s="364"/>
    </row>
    <row r="690" spans="1:28" x14ac:dyDescent="0.25">
      <c r="A690" s="143"/>
      <c r="B690" s="362" t="s">
        <v>2436</v>
      </c>
      <c r="C690" s="361"/>
      <c r="D690" s="361"/>
      <c r="E690" s="213"/>
      <c r="F690" s="362"/>
      <c r="G690" s="39"/>
      <c r="H690" s="39"/>
      <c r="I690" s="39"/>
      <c r="J690" s="39"/>
      <c r="K690" s="39"/>
      <c r="L690" s="39"/>
      <c r="M690" s="39"/>
      <c r="N690" s="39"/>
      <c r="O690" s="39"/>
      <c r="P690" s="39"/>
      <c r="Q690" s="39"/>
      <c r="R690" s="39"/>
      <c r="S690" s="39"/>
      <c r="T690" s="39"/>
      <c r="U690" s="39"/>
      <c r="V690" s="39"/>
      <c r="W690" s="39"/>
      <c r="X690" s="39"/>
      <c r="Y690" s="364"/>
      <c r="Z690" s="364"/>
      <c r="AA690" s="216"/>
      <c r="AB690" s="364"/>
    </row>
    <row r="691" spans="1:28" x14ac:dyDescent="0.25">
      <c r="A691" s="143"/>
      <c r="B691" s="362" t="s">
        <v>2437</v>
      </c>
      <c r="C691" s="361"/>
      <c r="D691" s="361"/>
      <c r="E691" s="213"/>
      <c r="F691" s="362"/>
      <c r="G691" s="39"/>
      <c r="H691" s="39"/>
      <c r="I691" s="39"/>
      <c r="J691" s="39"/>
      <c r="K691" s="39"/>
      <c r="L691" s="39"/>
      <c r="M691" s="39"/>
      <c r="N691" s="39"/>
      <c r="O691" s="39"/>
      <c r="P691" s="39"/>
      <c r="Q691" s="39"/>
      <c r="R691" s="39"/>
      <c r="S691" s="39"/>
      <c r="T691" s="39"/>
      <c r="U691" s="39"/>
      <c r="V691" s="39"/>
      <c r="W691" s="39"/>
      <c r="X691" s="39"/>
      <c r="Y691" s="364"/>
      <c r="Z691" s="364"/>
      <c r="AA691" s="216"/>
      <c r="AB691" s="364"/>
    </row>
    <row r="692" spans="1:28" x14ac:dyDescent="0.25">
      <c r="A692" s="143"/>
      <c r="B692" s="362" t="s">
        <v>2438</v>
      </c>
      <c r="C692" s="361"/>
      <c r="D692" s="361"/>
      <c r="E692" s="213"/>
      <c r="F692" s="362"/>
      <c r="G692" s="39"/>
      <c r="H692" s="39"/>
      <c r="I692" s="39"/>
      <c r="J692" s="39"/>
      <c r="K692" s="39"/>
      <c r="L692" s="39"/>
      <c r="M692" s="39"/>
      <c r="N692" s="39"/>
      <c r="O692" s="39"/>
      <c r="P692" s="39"/>
      <c r="Q692" s="39"/>
      <c r="R692" s="39"/>
      <c r="S692" s="39"/>
      <c r="T692" s="39"/>
      <c r="U692" s="39"/>
      <c r="V692" s="39"/>
      <c r="W692" s="39"/>
      <c r="X692" s="39"/>
      <c r="Y692" s="364"/>
      <c r="Z692" s="364"/>
      <c r="AA692" s="216"/>
      <c r="AB692" s="364"/>
    </row>
    <row r="693" spans="1:28" x14ac:dyDescent="0.25">
      <c r="A693" s="143"/>
      <c r="B693" s="362" t="s">
        <v>2439</v>
      </c>
      <c r="C693" s="361"/>
      <c r="D693" s="361"/>
      <c r="E693" s="213"/>
      <c r="F693" s="362"/>
      <c r="G693" s="39"/>
      <c r="H693" s="39"/>
      <c r="I693" s="39"/>
      <c r="J693" s="39"/>
      <c r="K693" s="39"/>
      <c r="L693" s="39"/>
      <c r="M693" s="39"/>
      <c r="N693" s="39"/>
      <c r="O693" s="39"/>
      <c r="P693" s="39"/>
      <c r="Q693" s="39"/>
      <c r="R693" s="39"/>
      <c r="S693" s="39"/>
      <c r="T693" s="39"/>
      <c r="U693" s="39"/>
      <c r="V693" s="39"/>
      <c r="W693" s="39"/>
      <c r="X693" s="39"/>
      <c r="Y693" s="364"/>
      <c r="Z693" s="364"/>
      <c r="AA693" s="216"/>
      <c r="AB693" s="364"/>
    </row>
    <row r="694" spans="1:28" x14ac:dyDescent="0.25">
      <c r="A694" s="143"/>
      <c r="B694" s="362" t="s">
        <v>2440</v>
      </c>
      <c r="C694" s="361"/>
      <c r="D694" s="361"/>
      <c r="E694" s="213"/>
      <c r="F694" s="362"/>
      <c r="G694" s="39"/>
      <c r="H694" s="39"/>
      <c r="I694" s="39"/>
      <c r="J694" s="39"/>
      <c r="K694" s="39"/>
      <c r="L694" s="39"/>
      <c r="M694" s="39"/>
      <c r="N694" s="39"/>
      <c r="O694" s="39"/>
      <c r="P694" s="39"/>
      <c r="Q694" s="39"/>
      <c r="R694" s="39"/>
      <c r="S694" s="39"/>
      <c r="T694" s="39"/>
      <c r="U694" s="39"/>
      <c r="V694" s="39"/>
      <c r="W694" s="39"/>
      <c r="X694" s="39"/>
      <c r="Y694" s="364"/>
      <c r="Z694" s="364"/>
      <c r="AA694" s="216"/>
      <c r="AB694" s="364"/>
    </row>
    <row r="695" spans="1:28" x14ac:dyDescent="0.25">
      <c r="A695" s="143"/>
      <c r="B695" s="362" t="s">
        <v>2441</v>
      </c>
      <c r="C695" s="361"/>
      <c r="D695" s="361"/>
      <c r="E695" s="213"/>
      <c r="F695" s="362"/>
      <c r="G695" s="39"/>
      <c r="H695" s="39"/>
      <c r="I695" s="39"/>
      <c r="J695" s="39"/>
      <c r="K695" s="39"/>
      <c r="L695" s="39"/>
      <c r="M695" s="39"/>
      <c r="N695" s="39"/>
      <c r="O695" s="39"/>
      <c r="P695" s="39"/>
      <c r="Q695" s="39"/>
      <c r="R695" s="39"/>
      <c r="S695" s="39"/>
      <c r="T695" s="39"/>
      <c r="U695" s="39"/>
      <c r="V695" s="39"/>
      <c r="W695" s="39"/>
      <c r="X695" s="39"/>
      <c r="Y695" s="364"/>
      <c r="Z695" s="364"/>
      <c r="AA695" s="216"/>
      <c r="AB695" s="364"/>
    </row>
    <row r="696" spans="1:28" x14ac:dyDescent="0.25">
      <c r="A696" s="143"/>
      <c r="B696" s="362" t="s">
        <v>2442</v>
      </c>
      <c r="C696" s="361"/>
      <c r="D696" s="361"/>
      <c r="E696" s="213"/>
      <c r="F696" s="362"/>
      <c r="G696" s="39"/>
      <c r="H696" s="39"/>
      <c r="I696" s="39"/>
      <c r="J696" s="39"/>
      <c r="K696" s="39"/>
      <c r="L696" s="39"/>
      <c r="M696" s="39"/>
      <c r="N696" s="39"/>
      <c r="O696" s="39"/>
      <c r="P696" s="39"/>
      <c r="Q696" s="39"/>
      <c r="R696" s="39"/>
      <c r="S696" s="39"/>
      <c r="T696" s="39"/>
      <c r="U696" s="39"/>
      <c r="V696" s="39"/>
      <c r="W696" s="39"/>
      <c r="X696" s="39"/>
      <c r="Y696" s="364"/>
      <c r="Z696" s="364"/>
      <c r="AA696" s="216"/>
      <c r="AB696" s="364"/>
    </row>
    <row r="697" spans="1:28" x14ac:dyDescent="0.25">
      <c r="A697" s="143"/>
      <c r="B697" s="362" t="s">
        <v>2443</v>
      </c>
      <c r="C697" s="361"/>
      <c r="D697" s="361"/>
      <c r="E697" s="213"/>
      <c r="F697" s="362"/>
      <c r="G697" s="39"/>
      <c r="H697" s="39"/>
      <c r="I697" s="39"/>
      <c r="J697" s="39"/>
      <c r="K697" s="39"/>
      <c r="L697" s="39"/>
      <c r="M697" s="39"/>
      <c r="N697" s="39"/>
      <c r="O697" s="39"/>
      <c r="P697" s="39"/>
      <c r="Q697" s="39"/>
      <c r="R697" s="39"/>
      <c r="S697" s="39"/>
      <c r="T697" s="39"/>
      <c r="U697" s="39"/>
      <c r="V697" s="39"/>
      <c r="W697" s="39"/>
      <c r="X697" s="39"/>
      <c r="Y697" s="364"/>
      <c r="Z697" s="364"/>
      <c r="AA697" s="216"/>
      <c r="AB697" s="364"/>
    </row>
    <row r="698" spans="1:28" x14ac:dyDescent="0.25">
      <c r="A698" s="143"/>
      <c r="B698" s="362" t="s">
        <v>2444</v>
      </c>
      <c r="C698" s="361"/>
      <c r="D698" s="361"/>
      <c r="E698" s="213"/>
      <c r="F698" s="362"/>
      <c r="G698" s="39"/>
      <c r="H698" s="39"/>
      <c r="I698" s="39"/>
      <c r="J698" s="39"/>
      <c r="K698" s="39"/>
      <c r="L698" s="39"/>
      <c r="M698" s="39"/>
      <c r="N698" s="39"/>
      <c r="O698" s="39"/>
      <c r="P698" s="39"/>
      <c r="Q698" s="39"/>
      <c r="R698" s="39"/>
      <c r="S698" s="39"/>
      <c r="T698" s="39"/>
      <c r="U698" s="39"/>
      <c r="V698" s="39"/>
      <c r="W698" s="39"/>
      <c r="X698" s="39"/>
      <c r="Y698" s="364"/>
      <c r="Z698" s="364"/>
      <c r="AA698" s="216"/>
      <c r="AB698" s="364"/>
    </row>
    <row r="699" spans="1:28" x14ac:dyDescent="0.25">
      <c r="A699" s="143"/>
      <c r="B699" s="362" t="s">
        <v>2445</v>
      </c>
      <c r="C699" s="361"/>
      <c r="D699" s="361"/>
      <c r="E699" s="213"/>
      <c r="F699" s="362"/>
      <c r="G699" s="39"/>
      <c r="H699" s="39"/>
      <c r="I699" s="39"/>
      <c r="J699" s="39"/>
      <c r="K699" s="39"/>
      <c r="L699" s="39"/>
      <c r="M699" s="39"/>
      <c r="N699" s="39"/>
      <c r="O699" s="39"/>
      <c r="P699" s="39"/>
      <c r="Q699" s="39"/>
      <c r="R699" s="39"/>
      <c r="S699" s="39"/>
      <c r="T699" s="39"/>
      <c r="U699" s="39"/>
      <c r="V699" s="39"/>
      <c r="W699" s="39"/>
      <c r="X699" s="39"/>
      <c r="Y699" s="364"/>
      <c r="Z699" s="364"/>
      <c r="AA699" s="216"/>
      <c r="AB699" s="364"/>
    </row>
    <row r="700" spans="1:28" x14ac:dyDescent="0.25">
      <c r="A700" s="143"/>
      <c r="B700" s="362" t="s">
        <v>2446</v>
      </c>
      <c r="C700" s="361"/>
      <c r="D700" s="361"/>
      <c r="E700" s="213"/>
      <c r="F700" s="362"/>
      <c r="G700" s="39"/>
      <c r="H700" s="39"/>
      <c r="I700" s="39"/>
      <c r="J700" s="39"/>
      <c r="K700" s="39"/>
      <c r="L700" s="39"/>
      <c r="M700" s="39"/>
      <c r="N700" s="39"/>
      <c r="O700" s="39"/>
      <c r="P700" s="39"/>
      <c r="Q700" s="39"/>
      <c r="R700" s="39"/>
      <c r="S700" s="39"/>
      <c r="T700" s="39"/>
      <c r="U700" s="39"/>
      <c r="V700" s="39"/>
      <c r="W700" s="39"/>
      <c r="X700" s="39"/>
      <c r="Y700" s="364"/>
      <c r="Z700" s="364"/>
      <c r="AA700" s="216"/>
      <c r="AB700" s="364"/>
    </row>
    <row r="701" spans="1:28" x14ac:dyDescent="0.25">
      <c r="A701" s="143"/>
      <c r="B701" s="362" t="s">
        <v>2447</v>
      </c>
      <c r="C701" s="361"/>
      <c r="D701" s="361"/>
      <c r="E701" s="213"/>
      <c r="F701" s="362"/>
      <c r="G701" s="39"/>
      <c r="H701" s="39"/>
      <c r="I701" s="39"/>
      <c r="J701" s="39"/>
      <c r="K701" s="39"/>
      <c r="L701" s="39"/>
      <c r="M701" s="39"/>
      <c r="N701" s="39"/>
      <c r="O701" s="39"/>
      <c r="P701" s="39"/>
      <c r="Q701" s="39"/>
      <c r="R701" s="39"/>
      <c r="S701" s="39"/>
      <c r="T701" s="39"/>
      <c r="U701" s="39"/>
      <c r="V701" s="39"/>
      <c r="W701" s="39"/>
      <c r="X701" s="39"/>
      <c r="Y701" s="364"/>
      <c r="Z701" s="364"/>
      <c r="AA701" s="216"/>
      <c r="AB701" s="364"/>
    </row>
    <row r="702" spans="1:28" ht="25.5" x14ac:dyDescent="0.25">
      <c r="A702" s="143"/>
      <c r="B702" s="362" t="s">
        <v>2448</v>
      </c>
      <c r="C702" s="361"/>
      <c r="D702" s="361"/>
      <c r="E702" s="213"/>
      <c r="F702" s="362"/>
      <c r="G702" s="39"/>
      <c r="H702" s="39"/>
      <c r="I702" s="39"/>
      <c r="J702" s="39"/>
      <c r="K702" s="39"/>
      <c r="L702" s="39"/>
      <c r="M702" s="39"/>
      <c r="N702" s="39"/>
      <c r="O702" s="39"/>
      <c r="P702" s="39"/>
      <c r="Q702" s="39"/>
      <c r="R702" s="39"/>
      <c r="S702" s="39"/>
      <c r="T702" s="39"/>
      <c r="U702" s="39"/>
      <c r="V702" s="39"/>
      <c r="W702" s="39"/>
      <c r="X702" s="39"/>
      <c r="Y702" s="364"/>
      <c r="Z702" s="364"/>
      <c r="AA702" s="216"/>
      <c r="AB702" s="364"/>
    </row>
    <row r="703" spans="1:28" x14ac:dyDescent="0.25">
      <c r="A703" s="143"/>
      <c r="B703" s="362" t="s">
        <v>2449</v>
      </c>
      <c r="C703" s="361"/>
      <c r="D703" s="361"/>
      <c r="E703" s="213"/>
      <c r="F703" s="362"/>
      <c r="G703" s="39"/>
      <c r="H703" s="39"/>
      <c r="I703" s="39"/>
      <c r="J703" s="39"/>
      <c r="K703" s="39"/>
      <c r="L703" s="39"/>
      <c r="M703" s="39"/>
      <c r="N703" s="39"/>
      <c r="O703" s="39"/>
      <c r="P703" s="39"/>
      <c r="Q703" s="39"/>
      <c r="R703" s="39"/>
      <c r="S703" s="39"/>
      <c r="T703" s="39"/>
      <c r="U703" s="39"/>
      <c r="V703" s="39"/>
      <c r="W703" s="39"/>
      <c r="X703" s="39"/>
      <c r="Y703" s="364"/>
      <c r="Z703" s="364"/>
      <c r="AA703" s="216"/>
      <c r="AB703" s="364"/>
    </row>
    <row r="704" spans="1:28" x14ac:dyDescent="0.25">
      <c r="A704" s="143"/>
      <c r="B704" s="362" t="s">
        <v>2450</v>
      </c>
      <c r="C704" s="361"/>
      <c r="D704" s="361"/>
      <c r="E704" s="213"/>
      <c r="F704" s="362"/>
      <c r="G704" s="39"/>
      <c r="H704" s="39"/>
      <c r="I704" s="39"/>
      <c r="J704" s="39"/>
      <c r="K704" s="39"/>
      <c r="L704" s="39"/>
      <c r="M704" s="39"/>
      <c r="N704" s="39"/>
      <c r="O704" s="39"/>
      <c r="P704" s="39"/>
      <c r="Q704" s="39"/>
      <c r="R704" s="39"/>
      <c r="S704" s="39"/>
      <c r="T704" s="39"/>
      <c r="U704" s="39"/>
      <c r="V704" s="39"/>
      <c r="W704" s="39"/>
      <c r="X704" s="39"/>
      <c r="Y704" s="364"/>
      <c r="Z704" s="364"/>
      <c r="AA704" s="216"/>
      <c r="AB704" s="364"/>
    </row>
    <row r="705" spans="1:28" x14ac:dyDescent="0.25">
      <c r="A705" s="143"/>
      <c r="B705" s="362" t="s">
        <v>2451</v>
      </c>
      <c r="C705" s="361"/>
      <c r="D705" s="361"/>
      <c r="E705" s="213"/>
      <c r="F705" s="362"/>
      <c r="G705" s="39"/>
      <c r="H705" s="39"/>
      <c r="I705" s="39"/>
      <c r="J705" s="39"/>
      <c r="K705" s="39"/>
      <c r="L705" s="39"/>
      <c r="M705" s="39"/>
      <c r="N705" s="39"/>
      <c r="O705" s="39"/>
      <c r="P705" s="39"/>
      <c r="Q705" s="39"/>
      <c r="R705" s="39"/>
      <c r="S705" s="39"/>
      <c r="T705" s="39"/>
      <c r="U705" s="39"/>
      <c r="V705" s="39"/>
      <c r="W705" s="39"/>
      <c r="X705" s="39"/>
      <c r="Y705" s="364"/>
      <c r="Z705" s="364"/>
      <c r="AA705" s="216"/>
      <c r="AB705" s="364"/>
    </row>
    <row r="706" spans="1:28" x14ac:dyDescent="0.25">
      <c r="A706" s="143"/>
      <c r="B706" s="362" t="s">
        <v>2452</v>
      </c>
      <c r="C706" s="361"/>
      <c r="D706" s="361"/>
      <c r="E706" s="213"/>
      <c r="F706" s="362"/>
      <c r="G706" s="39"/>
      <c r="H706" s="39"/>
      <c r="I706" s="39"/>
      <c r="J706" s="39"/>
      <c r="K706" s="39"/>
      <c r="L706" s="39"/>
      <c r="M706" s="39"/>
      <c r="N706" s="39"/>
      <c r="O706" s="39"/>
      <c r="P706" s="39"/>
      <c r="Q706" s="39"/>
      <c r="R706" s="39"/>
      <c r="S706" s="39"/>
      <c r="T706" s="39"/>
      <c r="U706" s="39"/>
      <c r="V706" s="39"/>
      <c r="W706" s="39"/>
      <c r="X706" s="39"/>
      <c r="Y706" s="364"/>
      <c r="Z706" s="364"/>
      <c r="AA706" s="216"/>
      <c r="AB706" s="364"/>
    </row>
    <row r="707" spans="1:28" x14ac:dyDescent="0.25">
      <c r="A707" s="143"/>
      <c r="B707" s="362" t="s">
        <v>2453</v>
      </c>
      <c r="C707" s="361"/>
      <c r="D707" s="361"/>
      <c r="E707" s="213"/>
      <c r="F707" s="362"/>
      <c r="G707" s="39"/>
      <c r="H707" s="39"/>
      <c r="I707" s="39"/>
      <c r="J707" s="39"/>
      <c r="K707" s="39"/>
      <c r="L707" s="39"/>
      <c r="M707" s="39"/>
      <c r="N707" s="39"/>
      <c r="O707" s="39"/>
      <c r="P707" s="39"/>
      <c r="Q707" s="39"/>
      <c r="R707" s="39"/>
      <c r="S707" s="39"/>
      <c r="T707" s="39"/>
      <c r="U707" s="39"/>
      <c r="V707" s="39"/>
      <c r="W707" s="39"/>
      <c r="X707" s="39"/>
      <c r="Y707" s="364"/>
      <c r="Z707" s="364"/>
      <c r="AA707" s="216"/>
      <c r="AB707" s="364"/>
    </row>
    <row r="708" spans="1:28" x14ac:dyDescent="0.25">
      <c r="A708" s="143"/>
      <c r="B708" s="362" t="s">
        <v>2454</v>
      </c>
      <c r="C708" s="361"/>
      <c r="D708" s="361"/>
      <c r="E708" s="213"/>
      <c r="F708" s="362"/>
      <c r="G708" s="39"/>
      <c r="H708" s="39"/>
      <c r="I708" s="39"/>
      <c r="J708" s="39"/>
      <c r="K708" s="39"/>
      <c r="L708" s="39"/>
      <c r="M708" s="39"/>
      <c r="N708" s="39"/>
      <c r="O708" s="39"/>
      <c r="P708" s="39"/>
      <c r="Q708" s="39"/>
      <c r="R708" s="39"/>
      <c r="S708" s="39"/>
      <c r="T708" s="39"/>
      <c r="U708" s="39"/>
      <c r="V708" s="39"/>
      <c r="W708" s="39"/>
      <c r="X708" s="39"/>
      <c r="Y708" s="364"/>
      <c r="Z708" s="364"/>
      <c r="AA708" s="216"/>
      <c r="AB708" s="364"/>
    </row>
    <row r="709" spans="1:28" x14ac:dyDescent="0.25">
      <c r="A709" s="143"/>
      <c r="B709" s="362" t="s">
        <v>2455</v>
      </c>
      <c r="C709" s="361"/>
      <c r="D709" s="361"/>
      <c r="E709" s="213"/>
      <c r="F709" s="362"/>
      <c r="G709" s="39"/>
      <c r="H709" s="39"/>
      <c r="I709" s="39"/>
      <c r="J709" s="39"/>
      <c r="K709" s="39"/>
      <c r="L709" s="39"/>
      <c r="M709" s="39"/>
      <c r="N709" s="39"/>
      <c r="O709" s="39"/>
      <c r="P709" s="39"/>
      <c r="Q709" s="39"/>
      <c r="R709" s="39"/>
      <c r="S709" s="39"/>
      <c r="T709" s="39"/>
      <c r="U709" s="39"/>
      <c r="V709" s="39"/>
      <c r="W709" s="39"/>
      <c r="X709" s="39"/>
      <c r="Y709" s="364"/>
      <c r="Z709" s="364"/>
      <c r="AA709" s="216"/>
      <c r="AB709" s="364"/>
    </row>
    <row r="710" spans="1:28" x14ac:dyDescent="0.25">
      <c r="A710" s="143"/>
      <c r="B710" s="362" t="s">
        <v>2456</v>
      </c>
      <c r="C710" s="361"/>
      <c r="D710" s="361"/>
      <c r="E710" s="213"/>
      <c r="F710" s="362"/>
      <c r="G710" s="39"/>
      <c r="H710" s="39"/>
      <c r="I710" s="39"/>
      <c r="J710" s="39"/>
      <c r="K710" s="39"/>
      <c r="L710" s="39"/>
      <c r="M710" s="39"/>
      <c r="N710" s="39"/>
      <c r="O710" s="39"/>
      <c r="P710" s="39"/>
      <c r="Q710" s="39"/>
      <c r="R710" s="39"/>
      <c r="S710" s="39"/>
      <c r="T710" s="39"/>
      <c r="U710" s="39"/>
      <c r="V710" s="39"/>
      <c r="W710" s="39"/>
      <c r="X710" s="39"/>
      <c r="Y710" s="364"/>
      <c r="Z710" s="364"/>
      <c r="AA710" s="216"/>
      <c r="AB710" s="364"/>
    </row>
    <row r="711" spans="1:28" x14ac:dyDescent="0.25">
      <c r="A711" s="143"/>
      <c r="B711" s="362" t="s">
        <v>2457</v>
      </c>
      <c r="C711" s="361"/>
      <c r="D711" s="361"/>
      <c r="E711" s="213"/>
      <c r="F711" s="362"/>
      <c r="G711" s="39"/>
      <c r="H711" s="39"/>
      <c r="I711" s="39"/>
      <c r="J711" s="39"/>
      <c r="K711" s="39"/>
      <c r="L711" s="39"/>
      <c r="M711" s="39"/>
      <c r="N711" s="39"/>
      <c r="O711" s="39"/>
      <c r="P711" s="39"/>
      <c r="Q711" s="39"/>
      <c r="R711" s="39"/>
      <c r="S711" s="39"/>
      <c r="T711" s="39"/>
      <c r="U711" s="39"/>
      <c r="V711" s="39"/>
      <c r="W711" s="39"/>
      <c r="X711" s="39"/>
      <c r="Y711" s="364"/>
      <c r="Z711" s="364"/>
      <c r="AA711" s="216"/>
      <c r="AB711" s="364"/>
    </row>
    <row r="712" spans="1:28" x14ac:dyDescent="0.25">
      <c r="A712" s="143"/>
      <c r="B712" s="362" t="s">
        <v>2458</v>
      </c>
      <c r="C712" s="361"/>
      <c r="D712" s="361"/>
      <c r="E712" s="213"/>
      <c r="F712" s="362"/>
      <c r="G712" s="39"/>
      <c r="H712" s="39"/>
      <c r="I712" s="39"/>
      <c r="J712" s="39"/>
      <c r="K712" s="39"/>
      <c r="L712" s="39"/>
      <c r="M712" s="39"/>
      <c r="N712" s="39"/>
      <c r="O712" s="39"/>
      <c r="P712" s="39"/>
      <c r="Q712" s="39"/>
      <c r="R712" s="39"/>
      <c r="S712" s="39"/>
      <c r="T712" s="39"/>
      <c r="U712" s="39"/>
      <c r="V712" s="39"/>
      <c r="W712" s="39"/>
      <c r="X712" s="39"/>
      <c r="Y712" s="364"/>
      <c r="Z712" s="364"/>
      <c r="AA712" s="216"/>
      <c r="AB712" s="364"/>
    </row>
    <row r="713" spans="1:28" ht="25.5" x14ac:dyDescent="0.25">
      <c r="A713" s="143"/>
      <c r="B713" s="362" t="s">
        <v>2459</v>
      </c>
      <c r="C713" s="361"/>
      <c r="D713" s="361"/>
      <c r="E713" s="213"/>
      <c r="F713" s="362"/>
      <c r="G713" s="39"/>
      <c r="H713" s="39"/>
      <c r="I713" s="39"/>
      <c r="J713" s="39"/>
      <c r="K713" s="39"/>
      <c r="L713" s="39"/>
      <c r="M713" s="39"/>
      <c r="N713" s="39"/>
      <c r="O713" s="39"/>
      <c r="P713" s="39"/>
      <c r="Q713" s="39"/>
      <c r="R713" s="39"/>
      <c r="S713" s="39"/>
      <c r="T713" s="39"/>
      <c r="U713" s="39"/>
      <c r="V713" s="39"/>
      <c r="W713" s="39"/>
      <c r="X713" s="39"/>
      <c r="Y713" s="364"/>
      <c r="Z713" s="364"/>
      <c r="AA713" s="216"/>
      <c r="AB713" s="364"/>
    </row>
    <row r="714" spans="1:28" x14ac:dyDescent="0.25">
      <c r="A714" s="143"/>
      <c r="B714" s="362" t="s">
        <v>2460</v>
      </c>
      <c r="C714" s="361"/>
      <c r="D714" s="361"/>
      <c r="E714" s="213"/>
      <c r="F714" s="362"/>
      <c r="G714" s="39"/>
      <c r="H714" s="39"/>
      <c r="I714" s="39"/>
      <c r="J714" s="39"/>
      <c r="K714" s="39"/>
      <c r="L714" s="39"/>
      <c r="M714" s="39"/>
      <c r="N714" s="39"/>
      <c r="O714" s="39"/>
      <c r="P714" s="39"/>
      <c r="Q714" s="39"/>
      <c r="R714" s="39"/>
      <c r="S714" s="39"/>
      <c r="T714" s="39"/>
      <c r="U714" s="39"/>
      <c r="V714" s="39"/>
      <c r="W714" s="39"/>
      <c r="X714" s="39"/>
      <c r="Y714" s="364"/>
      <c r="Z714" s="364"/>
      <c r="AA714" s="216"/>
      <c r="AB714" s="364"/>
    </row>
    <row r="715" spans="1:28" x14ac:dyDescent="0.25">
      <c r="A715" s="143"/>
      <c r="B715" s="362" t="s">
        <v>2461</v>
      </c>
      <c r="C715" s="361"/>
      <c r="D715" s="361"/>
      <c r="E715" s="213"/>
      <c r="F715" s="362"/>
      <c r="G715" s="39"/>
      <c r="H715" s="39"/>
      <c r="I715" s="39"/>
      <c r="J715" s="39"/>
      <c r="K715" s="39"/>
      <c r="L715" s="39"/>
      <c r="M715" s="39"/>
      <c r="N715" s="39"/>
      <c r="O715" s="39"/>
      <c r="P715" s="39"/>
      <c r="Q715" s="39"/>
      <c r="R715" s="39"/>
      <c r="S715" s="39"/>
      <c r="T715" s="39"/>
      <c r="U715" s="39"/>
      <c r="V715" s="39"/>
      <c r="W715" s="39"/>
      <c r="X715" s="39"/>
      <c r="Y715" s="364"/>
      <c r="Z715" s="364"/>
      <c r="AA715" s="216"/>
      <c r="AB715" s="364"/>
    </row>
    <row r="716" spans="1:28" x14ac:dyDescent="0.25">
      <c r="A716" s="143"/>
      <c r="B716" s="362" t="s">
        <v>2462</v>
      </c>
      <c r="C716" s="361"/>
      <c r="D716" s="361"/>
      <c r="E716" s="213"/>
      <c r="F716" s="362"/>
      <c r="G716" s="39"/>
      <c r="H716" s="39"/>
      <c r="I716" s="39"/>
      <c r="J716" s="39"/>
      <c r="K716" s="39"/>
      <c r="L716" s="39"/>
      <c r="M716" s="39"/>
      <c r="N716" s="39"/>
      <c r="O716" s="39"/>
      <c r="P716" s="39"/>
      <c r="Q716" s="39"/>
      <c r="R716" s="39"/>
      <c r="S716" s="39"/>
      <c r="T716" s="39"/>
      <c r="U716" s="39"/>
      <c r="V716" s="39"/>
      <c r="W716" s="39"/>
      <c r="X716" s="39"/>
      <c r="Y716" s="364"/>
      <c r="Z716" s="364"/>
      <c r="AA716" s="216"/>
      <c r="AB716" s="364"/>
    </row>
    <row r="717" spans="1:28" x14ac:dyDescent="0.25">
      <c r="A717" s="143"/>
      <c r="B717" s="362" t="s">
        <v>2463</v>
      </c>
      <c r="C717" s="361"/>
      <c r="D717" s="361"/>
      <c r="E717" s="213"/>
      <c r="F717" s="362"/>
      <c r="G717" s="39"/>
      <c r="H717" s="39"/>
      <c r="I717" s="39"/>
      <c r="J717" s="39"/>
      <c r="K717" s="39"/>
      <c r="L717" s="39"/>
      <c r="M717" s="39"/>
      <c r="N717" s="39"/>
      <c r="O717" s="39"/>
      <c r="P717" s="39"/>
      <c r="Q717" s="39"/>
      <c r="R717" s="39"/>
      <c r="S717" s="39"/>
      <c r="T717" s="39"/>
      <c r="U717" s="39"/>
      <c r="V717" s="39"/>
      <c r="W717" s="39"/>
      <c r="X717" s="39"/>
      <c r="Y717" s="364"/>
      <c r="Z717" s="364"/>
      <c r="AA717" s="216"/>
      <c r="AB717" s="364"/>
    </row>
    <row r="718" spans="1:28" x14ac:dyDescent="0.25">
      <c r="A718" s="143"/>
      <c r="B718" s="362" t="s">
        <v>2464</v>
      </c>
      <c r="C718" s="361"/>
      <c r="D718" s="361"/>
      <c r="E718" s="213"/>
      <c r="F718" s="362"/>
      <c r="G718" s="39"/>
      <c r="H718" s="39"/>
      <c r="I718" s="39"/>
      <c r="J718" s="39"/>
      <c r="K718" s="39"/>
      <c r="L718" s="39"/>
      <c r="M718" s="39"/>
      <c r="N718" s="39"/>
      <c r="O718" s="39"/>
      <c r="P718" s="39"/>
      <c r="Q718" s="39"/>
      <c r="R718" s="39"/>
      <c r="S718" s="39"/>
      <c r="T718" s="39"/>
      <c r="U718" s="39"/>
      <c r="V718" s="39"/>
      <c r="W718" s="39"/>
      <c r="X718" s="39"/>
      <c r="Y718" s="364"/>
      <c r="Z718" s="364"/>
      <c r="AA718" s="216"/>
      <c r="AB718" s="364"/>
    </row>
    <row r="719" spans="1:28" x14ac:dyDescent="0.25">
      <c r="A719" s="143"/>
      <c r="B719" s="362" t="s">
        <v>2465</v>
      </c>
      <c r="C719" s="361"/>
      <c r="D719" s="361"/>
      <c r="E719" s="213"/>
      <c r="F719" s="362"/>
      <c r="G719" s="39"/>
      <c r="H719" s="39"/>
      <c r="I719" s="39"/>
      <c r="J719" s="39"/>
      <c r="K719" s="39"/>
      <c r="L719" s="39"/>
      <c r="M719" s="39"/>
      <c r="N719" s="39"/>
      <c r="O719" s="39"/>
      <c r="P719" s="39"/>
      <c r="Q719" s="39"/>
      <c r="R719" s="39"/>
      <c r="S719" s="39"/>
      <c r="T719" s="39"/>
      <c r="U719" s="39"/>
      <c r="V719" s="39"/>
      <c r="W719" s="39"/>
      <c r="X719" s="39"/>
      <c r="Y719" s="364"/>
      <c r="Z719" s="364"/>
      <c r="AA719" s="216"/>
      <c r="AB719" s="364"/>
    </row>
    <row r="720" spans="1:28" x14ac:dyDescent="0.25">
      <c r="A720" s="143"/>
      <c r="B720" s="362" t="s">
        <v>2466</v>
      </c>
      <c r="C720" s="361"/>
      <c r="D720" s="361"/>
      <c r="E720" s="213"/>
      <c r="F720" s="362"/>
      <c r="G720" s="39"/>
      <c r="H720" s="39"/>
      <c r="I720" s="39"/>
      <c r="J720" s="39"/>
      <c r="K720" s="39"/>
      <c r="L720" s="39"/>
      <c r="M720" s="39"/>
      <c r="N720" s="39"/>
      <c r="O720" s="39"/>
      <c r="P720" s="39"/>
      <c r="Q720" s="39"/>
      <c r="R720" s="39"/>
      <c r="S720" s="39"/>
      <c r="T720" s="39"/>
      <c r="U720" s="39"/>
      <c r="V720" s="39"/>
      <c r="W720" s="39"/>
      <c r="X720" s="39"/>
      <c r="Y720" s="364"/>
      <c r="Z720" s="364"/>
      <c r="AA720" s="216"/>
      <c r="AB720" s="364"/>
    </row>
    <row r="721" spans="1:28" x14ac:dyDescent="0.25">
      <c r="A721" s="143"/>
      <c r="B721" s="362" t="s">
        <v>2467</v>
      </c>
      <c r="C721" s="361"/>
      <c r="D721" s="361"/>
      <c r="E721" s="213"/>
      <c r="F721" s="362"/>
      <c r="G721" s="39"/>
      <c r="H721" s="39"/>
      <c r="I721" s="39"/>
      <c r="J721" s="39"/>
      <c r="K721" s="39"/>
      <c r="L721" s="39"/>
      <c r="M721" s="39"/>
      <c r="N721" s="39"/>
      <c r="O721" s="39"/>
      <c r="P721" s="39"/>
      <c r="Q721" s="39"/>
      <c r="R721" s="39"/>
      <c r="S721" s="39"/>
      <c r="T721" s="39"/>
      <c r="U721" s="39"/>
      <c r="V721" s="39"/>
      <c r="W721" s="39"/>
      <c r="X721" s="39"/>
      <c r="Y721" s="364"/>
      <c r="Z721" s="364"/>
      <c r="AA721" s="216"/>
      <c r="AB721" s="364"/>
    </row>
    <row r="722" spans="1:28" x14ac:dyDescent="0.25">
      <c r="A722" s="143"/>
      <c r="B722" s="362" t="s">
        <v>2468</v>
      </c>
      <c r="C722" s="361"/>
      <c r="D722" s="361"/>
      <c r="E722" s="213"/>
      <c r="F722" s="362"/>
      <c r="G722" s="39"/>
      <c r="H722" s="39"/>
      <c r="I722" s="39"/>
      <c r="J722" s="39"/>
      <c r="K722" s="39"/>
      <c r="L722" s="39"/>
      <c r="M722" s="39"/>
      <c r="N722" s="39"/>
      <c r="O722" s="39"/>
      <c r="P722" s="39"/>
      <c r="Q722" s="39"/>
      <c r="R722" s="39"/>
      <c r="S722" s="39"/>
      <c r="T722" s="39"/>
      <c r="U722" s="39"/>
      <c r="V722" s="39"/>
      <c r="W722" s="39"/>
      <c r="X722" s="39"/>
      <c r="Y722" s="364"/>
      <c r="Z722" s="364"/>
      <c r="AA722" s="216"/>
      <c r="AB722" s="364"/>
    </row>
    <row r="723" spans="1:28" x14ac:dyDescent="0.25">
      <c r="A723" s="143"/>
      <c r="B723" s="362" t="s">
        <v>2469</v>
      </c>
      <c r="C723" s="361"/>
      <c r="D723" s="361"/>
      <c r="E723" s="213"/>
      <c r="F723" s="362"/>
      <c r="G723" s="39"/>
      <c r="H723" s="39"/>
      <c r="I723" s="39"/>
      <c r="J723" s="39"/>
      <c r="K723" s="39"/>
      <c r="L723" s="39"/>
      <c r="M723" s="39"/>
      <c r="N723" s="39"/>
      <c r="O723" s="39"/>
      <c r="P723" s="39"/>
      <c r="Q723" s="39"/>
      <c r="R723" s="39"/>
      <c r="S723" s="39"/>
      <c r="T723" s="39"/>
      <c r="U723" s="39"/>
      <c r="V723" s="39"/>
      <c r="W723" s="39"/>
      <c r="X723" s="39"/>
      <c r="Y723" s="364"/>
      <c r="Z723" s="364"/>
      <c r="AA723" s="216"/>
      <c r="AB723" s="364"/>
    </row>
    <row r="724" spans="1:28" x14ac:dyDescent="0.25">
      <c r="A724" s="143"/>
      <c r="B724" s="362" t="s">
        <v>2470</v>
      </c>
      <c r="C724" s="361"/>
      <c r="D724" s="361"/>
      <c r="E724" s="213"/>
      <c r="F724" s="362"/>
      <c r="G724" s="39"/>
      <c r="H724" s="39"/>
      <c r="I724" s="39"/>
      <c r="J724" s="39"/>
      <c r="K724" s="39"/>
      <c r="L724" s="39"/>
      <c r="M724" s="39"/>
      <c r="N724" s="39"/>
      <c r="O724" s="39"/>
      <c r="P724" s="39"/>
      <c r="Q724" s="39"/>
      <c r="R724" s="39"/>
      <c r="S724" s="39"/>
      <c r="T724" s="39"/>
      <c r="U724" s="39"/>
      <c r="V724" s="39"/>
      <c r="W724" s="39"/>
      <c r="X724" s="39"/>
      <c r="Y724" s="364"/>
      <c r="Z724" s="364"/>
      <c r="AA724" s="216"/>
      <c r="AB724" s="364"/>
    </row>
    <row r="725" spans="1:28" x14ac:dyDescent="0.25">
      <c r="A725" s="143"/>
      <c r="B725" s="362" t="s">
        <v>2471</v>
      </c>
      <c r="C725" s="361"/>
      <c r="D725" s="361"/>
      <c r="E725" s="213"/>
      <c r="F725" s="362"/>
      <c r="G725" s="39"/>
      <c r="H725" s="39"/>
      <c r="I725" s="39"/>
      <c r="J725" s="39"/>
      <c r="K725" s="39"/>
      <c r="L725" s="39"/>
      <c r="M725" s="39"/>
      <c r="N725" s="39"/>
      <c r="O725" s="39"/>
      <c r="P725" s="39"/>
      <c r="Q725" s="39"/>
      <c r="R725" s="39"/>
      <c r="S725" s="39"/>
      <c r="T725" s="39"/>
      <c r="U725" s="39"/>
      <c r="V725" s="39"/>
      <c r="W725" s="39"/>
      <c r="X725" s="39"/>
      <c r="Y725" s="364"/>
      <c r="Z725" s="364"/>
      <c r="AA725" s="216"/>
      <c r="AB725" s="364"/>
    </row>
    <row r="726" spans="1:28" x14ac:dyDescent="0.25">
      <c r="A726" s="143"/>
      <c r="B726" s="362" t="s">
        <v>2472</v>
      </c>
      <c r="C726" s="361"/>
      <c r="D726" s="361"/>
      <c r="E726" s="213"/>
      <c r="F726" s="362"/>
      <c r="G726" s="39"/>
      <c r="H726" s="39"/>
      <c r="I726" s="39"/>
      <c r="J726" s="39"/>
      <c r="K726" s="39"/>
      <c r="L726" s="39"/>
      <c r="M726" s="39"/>
      <c r="N726" s="39"/>
      <c r="O726" s="39"/>
      <c r="P726" s="39"/>
      <c r="Q726" s="39"/>
      <c r="R726" s="39"/>
      <c r="S726" s="39"/>
      <c r="T726" s="39"/>
      <c r="U726" s="39"/>
      <c r="V726" s="39"/>
      <c r="W726" s="39"/>
      <c r="X726" s="39"/>
      <c r="Y726" s="364"/>
      <c r="Z726" s="364"/>
      <c r="AA726" s="216"/>
      <c r="AB726" s="364"/>
    </row>
    <row r="727" spans="1:28" x14ac:dyDescent="0.25">
      <c r="A727" s="143"/>
      <c r="B727" s="362" t="s">
        <v>2473</v>
      </c>
      <c r="C727" s="361"/>
      <c r="D727" s="361"/>
      <c r="E727" s="213"/>
      <c r="F727" s="362"/>
      <c r="G727" s="39"/>
      <c r="H727" s="39"/>
      <c r="I727" s="39"/>
      <c r="J727" s="39"/>
      <c r="K727" s="39"/>
      <c r="L727" s="39"/>
      <c r="M727" s="39"/>
      <c r="N727" s="39"/>
      <c r="O727" s="39"/>
      <c r="P727" s="39"/>
      <c r="Q727" s="39"/>
      <c r="R727" s="39"/>
      <c r="S727" s="39"/>
      <c r="T727" s="39"/>
      <c r="U727" s="39"/>
      <c r="V727" s="39"/>
      <c r="W727" s="39"/>
      <c r="X727" s="39"/>
      <c r="Y727" s="364"/>
      <c r="Z727" s="364"/>
      <c r="AA727" s="216"/>
      <c r="AB727" s="364"/>
    </row>
    <row r="728" spans="1:28" x14ac:dyDescent="0.25">
      <c r="A728" s="143"/>
      <c r="B728" s="362" t="s">
        <v>2474</v>
      </c>
      <c r="C728" s="361"/>
      <c r="D728" s="361"/>
      <c r="E728" s="213"/>
      <c r="F728" s="362"/>
      <c r="G728" s="39"/>
      <c r="H728" s="39"/>
      <c r="I728" s="39"/>
      <c r="J728" s="39"/>
      <c r="K728" s="39"/>
      <c r="L728" s="39"/>
      <c r="M728" s="39"/>
      <c r="N728" s="39"/>
      <c r="O728" s="39"/>
      <c r="P728" s="39"/>
      <c r="Q728" s="39"/>
      <c r="R728" s="39"/>
      <c r="S728" s="39"/>
      <c r="T728" s="39"/>
      <c r="U728" s="39"/>
      <c r="V728" s="39"/>
      <c r="W728" s="39"/>
      <c r="X728" s="39"/>
      <c r="Y728" s="364"/>
      <c r="Z728" s="364"/>
      <c r="AA728" s="216"/>
      <c r="AB728" s="364"/>
    </row>
    <row r="729" spans="1:28" x14ac:dyDescent="0.25">
      <c r="A729" s="143"/>
      <c r="B729" s="362" t="s">
        <v>2475</v>
      </c>
      <c r="C729" s="361"/>
      <c r="D729" s="361"/>
      <c r="E729" s="213"/>
      <c r="F729" s="362"/>
      <c r="G729" s="39"/>
      <c r="H729" s="39"/>
      <c r="I729" s="39"/>
      <c r="J729" s="39"/>
      <c r="K729" s="39"/>
      <c r="L729" s="39"/>
      <c r="M729" s="39"/>
      <c r="N729" s="39"/>
      <c r="O729" s="39"/>
      <c r="P729" s="39"/>
      <c r="Q729" s="39"/>
      <c r="R729" s="39"/>
      <c r="S729" s="39"/>
      <c r="T729" s="39"/>
      <c r="U729" s="39"/>
      <c r="V729" s="39"/>
      <c r="W729" s="39"/>
      <c r="X729" s="39"/>
      <c r="Y729" s="364"/>
      <c r="Z729" s="364"/>
      <c r="AA729" s="216"/>
      <c r="AB729" s="364"/>
    </row>
    <row r="730" spans="1:28" x14ac:dyDescent="0.25">
      <c r="A730" s="143"/>
      <c r="B730" s="362" t="s">
        <v>2476</v>
      </c>
      <c r="C730" s="361"/>
      <c r="D730" s="361"/>
      <c r="E730" s="213"/>
      <c r="F730" s="362"/>
      <c r="G730" s="39"/>
      <c r="H730" s="39"/>
      <c r="I730" s="39"/>
      <c r="J730" s="39"/>
      <c r="K730" s="39"/>
      <c r="L730" s="39"/>
      <c r="M730" s="39"/>
      <c r="N730" s="39"/>
      <c r="O730" s="39"/>
      <c r="P730" s="39"/>
      <c r="Q730" s="39"/>
      <c r="R730" s="39"/>
      <c r="S730" s="39"/>
      <c r="T730" s="39"/>
      <c r="U730" s="39"/>
      <c r="V730" s="39"/>
      <c r="W730" s="39"/>
      <c r="X730" s="39"/>
      <c r="Y730" s="364"/>
      <c r="Z730" s="364"/>
      <c r="AA730" s="216"/>
      <c r="AB730" s="364"/>
    </row>
    <row r="731" spans="1:28" x14ac:dyDescent="0.25">
      <c r="A731" s="143"/>
      <c r="B731" s="362" t="s">
        <v>2477</v>
      </c>
      <c r="C731" s="361"/>
      <c r="D731" s="361"/>
      <c r="E731" s="213"/>
      <c r="F731" s="362"/>
      <c r="G731" s="39"/>
      <c r="H731" s="39"/>
      <c r="I731" s="39"/>
      <c r="J731" s="39"/>
      <c r="K731" s="39"/>
      <c r="L731" s="39"/>
      <c r="M731" s="39"/>
      <c r="N731" s="39"/>
      <c r="O731" s="39"/>
      <c r="P731" s="39"/>
      <c r="Q731" s="39"/>
      <c r="R731" s="39"/>
      <c r="S731" s="39"/>
      <c r="T731" s="39"/>
      <c r="U731" s="39"/>
      <c r="V731" s="39"/>
      <c r="W731" s="39"/>
      <c r="X731" s="39"/>
      <c r="Y731" s="364"/>
      <c r="Z731" s="364"/>
      <c r="AA731" s="216"/>
      <c r="AB731" s="364"/>
    </row>
    <row r="732" spans="1:28" x14ac:dyDescent="0.25">
      <c r="A732" s="143"/>
      <c r="B732" s="362" t="s">
        <v>2478</v>
      </c>
      <c r="C732" s="361"/>
      <c r="D732" s="361"/>
      <c r="E732" s="213"/>
      <c r="F732" s="362"/>
      <c r="G732" s="39"/>
      <c r="H732" s="39"/>
      <c r="I732" s="39"/>
      <c r="J732" s="39"/>
      <c r="K732" s="39"/>
      <c r="L732" s="39"/>
      <c r="M732" s="39"/>
      <c r="N732" s="39"/>
      <c r="O732" s="39"/>
      <c r="P732" s="39"/>
      <c r="Q732" s="39"/>
      <c r="R732" s="39"/>
      <c r="S732" s="39"/>
      <c r="T732" s="39"/>
      <c r="U732" s="39"/>
      <c r="V732" s="39"/>
      <c r="W732" s="39"/>
      <c r="X732" s="39"/>
      <c r="Y732" s="364"/>
      <c r="Z732" s="364"/>
      <c r="AA732" s="216"/>
      <c r="AB732" s="364"/>
    </row>
    <row r="733" spans="1:28" x14ac:dyDescent="0.25">
      <c r="A733" s="143"/>
      <c r="B733" s="362" t="s">
        <v>2479</v>
      </c>
      <c r="C733" s="361"/>
      <c r="D733" s="361"/>
      <c r="E733" s="213"/>
      <c r="F733" s="362"/>
      <c r="G733" s="39"/>
      <c r="H733" s="39"/>
      <c r="I733" s="39"/>
      <c r="J733" s="39"/>
      <c r="K733" s="39"/>
      <c r="L733" s="39"/>
      <c r="M733" s="39"/>
      <c r="N733" s="39"/>
      <c r="O733" s="39"/>
      <c r="P733" s="39"/>
      <c r="Q733" s="39"/>
      <c r="R733" s="39"/>
      <c r="S733" s="39"/>
      <c r="T733" s="39"/>
      <c r="U733" s="39"/>
      <c r="V733" s="39"/>
      <c r="W733" s="39"/>
      <c r="X733" s="39"/>
      <c r="Y733" s="364"/>
      <c r="Z733" s="364"/>
      <c r="AA733" s="216"/>
      <c r="AB733" s="364"/>
    </row>
    <row r="734" spans="1:28" x14ac:dyDescent="0.25">
      <c r="A734" s="143"/>
      <c r="B734" s="362" t="s">
        <v>2480</v>
      </c>
      <c r="C734" s="361"/>
      <c r="D734" s="361"/>
      <c r="E734" s="213"/>
      <c r="F734" s="362"/>
      <c r="G734" s="39"/>
      <c r="H734" s="39"/>
      <c r="I734" s="39"/>
      <c r="J734" s="39"/>
      <c r="K734" s="39"/>
      <c r="L734" s="39"/>
      <c r="M734" s="39"/>
      <c r="N734" s="39"/>
      <c r="O734" s="39"/>
      <c r="P734" s="39"/>
      <c r="Q734" s="39"/>
      <c r="R734" s="39"/>
      <c r="S734" s="39"/>
      <c r="T734" s="39"/>
      <c r="U734" s="39"/>
      <c r="V734" s="39"/>
      <c r="W734" s="39"/>
      <c r="X734" s="39"/>
      <c r="Y734" s="364"/>
      <c r="Z734" s="364"/>
      <c r="AA734" s="216"/>
      <c r="AB734" s="364"/>
    </row>
    <row r="735" spans="1:28" x14ac:dyDescent="0.25">
      <c r="A735" s="143"/>
      <c r="B735" s="362" t="s">
        <v>2481</v>
      </c>
      <c r="C735" s="361"/>
      <c r="D735" s="361"/>
      <c r="E735" s="213"/>
      <c r="F735" s="362"/>
      <c r="G735" s="39"/>
      <c r="H735" s="39"/>
      <c r="I735" s="39"/>
      <c r="J735" s="39"/>
      <c r="K735" s="39"/>
      <c r="L735" s="39"/>
      <c r="M735" s="39"/>
      <c r="N735" s="39"/>
      <c r="O735" s="39"/>
      <c r="P735" s="39"/>
      <c r="Q735" s="39"/>
      <c r="R735" s="39"/>
      <c r="S735" s="39"/>
      <c r="T735" s="39"/>
      <c r="U735" s="39"/>
      <c r="V735" s="39"/>
      <c r="W735" s="39"/>
      <c r="X735" s="39"/>
      <c r="Y735" s="364"/>
      <c r="Z735" s="364"/>
      <c r="AA735" s="216"/>
      <c r="AB735" s="364"/>
    </row>
    <row r="736" spans="1:28" x14ac:dyDescent="0.25">
      <c r="A736" s="143"/>
      <c r="B736" s="362" t="s">
        <v>2482</v>
      </c>
      <c r="C736" s="361"/>
      <c r="D736" s="361"/>
      <c r="E736" s="213"/>
      <c r="F736" s="362"/>
      <c r="G736" s="39"/>
      <c r="H736" s="39"/>
      <c r="I736" s="39"/>
      <c r="J736" s="39"/>
      <c r="K736" s="39"/>
      <c r="L736" s="39"/>
      <c r="M736" s="39"/>
      <c r="N736" s="39"/>
      <c r="O736" s="39"/>
      <c r="P736" s="39"/>
      <c r="Q736" s="39"/>
      <c r="R736" s="39"/>
      <c r="S736" s="39"/>
      <c r="T736" s="39"/>
      <c r="U736" s="39"/>
      <c r="V736" s="39"/>
      <c r="W736" s="39"/>
      <c r="X736" s="39"/>
      <c r="Y736" s="364"/>
      <c r="Z736" s="364"/>
      <c r="AA736" s="216"/>
      <c r="AB736" s="364"/>
    </row>
    <row r="737" spans="1:28" x14ac:dyDescent="0.25">
      <c r="A737" s="143"/>
      <c r="B737" s="362" t="s">
        <v>2483</v>
      </c>
      <c r="C737" s="361"/>
      <c r="D737" s="361"/>
      <c r="E737" s="213"/>
      <c r="F737" s="362"/>
      <c r="G737" s="39"/>
      <c r="H737" s="39"/>
      <c r="I737" s="39"/>
      <c r="J737" s="39"/>
      <c r="K737" s="39"/>
      <c r="L737" s="39"/>
      <c r="M737" s="39"/>
      <c r="N737" s="39"/>
      <c r="O737" s="39"/>
      <c r="P737" s="39"/>
      <c r="Q737" s="39"/>
      <c r="R737" s="39"/>
      <c r="S737" s="39"/>
      <c r="T737" s="39"/>
      <c r="U737" s="39"/>
      <c r="V737" s="39"/>
      <c r="W737" s="39"/>
      <c r="X737" s="39"/>
      <c r="Y737" s="364"/>
      <c r="Z737" s="364"/>
      <c r="AA737" s="216"/>
      <c r="AB737" s="364"/>
    </row>
    <row r="738" spans="1:28" x14ac:dyDescent="0.25">
      <c r="A738" s="143"/>
      <c r="B738" s="362" t="s">
        <v>2484</v>
      </c>
      <c r="C738" s="361"/>
      <c r="D738" s="361"/>
      <c r="E738" s="213"/>
      <c r="F738" s="362"/>
      <c r="G738" s="39"/>
      <c r="H738" s="39"/>
      <c r="I738" s="39"/>
      <c r="J738" s="39"/>
      <c r="K738" s="39"/>
      <c r="L738" s="39"/>
      <c r="M738" s="39"/>
      <c r="N738" s="39"/>
      <c r="O738" s="39"/>
      <c r="P738" s="39"/>
      <c r="Q738" s="39"/>
      <c r="R738" s="39"/>
      <c r="S738" s="39"/>
      <c r="T738" s="39"/>
      <c r="U738" s="39"/>
      <c r="V738" s="39"/>
      <c r="W738" s="39"/>
      <c r="X738" s="39"/>
      <c r="Y738" s="364"/>
      <c r="Z738" s="364"/>
      <c r="AA738" s="216"/>
      <c r="AB738" s="364"/>
    </row>
    <row r="739" spans="1:28" x14ac:dyDescent="0.25">
      <c r="A739" s="143"/>
      <c r="B739" s="362" t="s">
        <v>2485</v>
      </c>
      <c r="C739" s="361"/>
      <c r="D739" s="361"/>
      <c r="E739" s="213"/>
      <c r="F739" s="362"/>
      <c r="G739" s="39"/>
      <c r="H739" s="39"/>
      <c r="I739" s="39"/>
      <c r="J739" s="39"/>
      <c r="K739" s="39"/>
      <c r="L739" s="39"/>
      <c r="M739" s="39"/>
      <c r="N739" s="39"/>
      <c r="O739" s="39"/>
      <c r="P739" s="39"/>
      <c r="Q739" s="39"/>
      <c r="R739" s="39"/>
      <c r="S739" s="39"/>
      <c r="T739" s="39"/>
      <c r="U739" s="39"/>
      <c r="V739" s="39"/>
      <c r="W739" s="39"/>
      <c r="X739" s="39"/>
      <c r="Y739" s="364"/>
      <c r="Z739" s="364"/>
      <c r="AA739" s="216"/>
      <c r="AB739" s="364"/>
    </row>
    <row r="740" spans="1:28" x14ac:dyDescent="0.25">
      <c r="A740" s="143"/>
      <c r="B740" s="362" t="s">
        <v>2486</v>
      </c>
      <c r="C740" s="361"/>
      <c r="D740" s="361"/>
      <c r="E740" s="213"/>
      <c r="F740" s="362"/>
      <c r="G740" s="39"/>
      <c r="H740" s="39"/>
      <c r="I740" s="39"/>
      <c r="J740" s="39"/>
      <c r="K740" s="39"/>
      <c r="L740" s="39"/>
      <c r="M740" s="39"/>
      <c r="N740" s="39"/>
      <c r="O740" s="39"/>
      <c r="P740" s="39"/>
      <c r="Q740" s="39"/>
      <c r="R740" s="39"/>
      <c r="S740" s="39"/>
      <c r="T740" s="39"/>
      <c r="U740" s="39"/>
      <c r="V740" s="39"/>
      <c r="W740" s="39"/>
      <c r="X740" s="39"/>
      <c r="Y740" s="364"/>
      <c r="Z740" s="364"/>
      <c r="AA740" s="216"/>
      <c r="AB740" s="364"/>
    </row>
    <row r="741" spans="1:28" x14ac:dyDescent="0.25">
      <c r="A741" s="143"/>
      <c r="B741" s="362" t="s">
        <v>2487</v>
      </c>
      <c r="C741" s="361"/>
      <c r="D741" s="361"/>
      <c r="E741" s="213"/>
      <c r="F741" s="362"/>
      <c r="G741" s="39"/>
      <c r="H741" s="39"/>
      <c r="I741" s="39"/>
      <c r="J741" s="39"/>
      <c r="K741" s="39"/>
      <c r="L741" s="39"/>
      <c r="M741" s="39"/>
      <c r="N741" s="39"/>
      <c r="O741" s="39"/>
      <c r="P741" s="39"/>
      <c r="Q741" s="39"/>
      <c r="R741" s="39"/>
      <c r="S741" s="39"/>
      <c r="T741" s="39"/>
      <c r="U741" s="39"/>
      <c r="V741" s="39"/>
      <c r="W741" s="39"/>
      <c r="X741" s="39"/>
      <c r="Y741" s="364"/>
      <c r="Z741" s="364"/>
      <c r="AA741" s="216"/>
      <c r="AB741" s="364"/>
    </row>
    <row r="742" spans="1:28" x14ac:dyDescent="0.25">
      <c r="A742" s="143"/>
      <c r="B742" s="362" t="s">
        <v>2488</v>
      </c>
      <c r="C742" s="361"/>
      <c r="D742" s="361"/>
      <c r="E742" s="213"/>
      <c r="F742" s="362"/>
      <c r="G742" s="39"/>
      <c r="H742" s="39"/>
      <c r="I742" s="39"/>
      <c r="J742" s="39"/>
      <c r="K742" s="39"/>
      <c r="L742" s="39"/>
      <c r="M742" s="39"/>
      <c r="N742" s="39"/>
      <c r="O742" s="39"/>
      <c r="P742" s="39"/>
      <c r="Q742" s="39"/>
      <c r="R742" s="39"/>
      <c r="S742" s="39"/>
      <c r="T742" s="39"/>
      <c r="U742" s="39"/>
      <c r="V742" s="39"/>
      <c r="W742" s="39"/>
      <c r="X742" s="39"/>
      <c r="Y742" s="364"/>
      <c r="Z742" s="364"/>
      <c r="AA742" s="216"/>
      <c r="AB742" s="364"/>
    </row>
    <row r="743" spans="1:28" x14ac:dyDescent="0.25">
      <c r="A743" s="143"/>
      <c r="B743" s="362" t="s">
        <v>2489</v>
      </c>
      <c r="C743" s="361"/>
      <c r="D743" s="361"/>
      <c r="E743" s="213"/>
      <c r="F743" s="362"/>
      <c r="G743" s="39"/>
      <c r="H743" s="39"/>
      <c r="I743" s="39"/>
      <c r="J743" s="39"/>
      <c r="K743" s="39"/>
      <c r="L743" s="39"/>
      <c r="M743" s="39"/>
      <c r="N743" s="39"/>
      <c r="O743" s="39"/>
      <c r="P743" s="39"/>
      <c r="Q743" s="39"/>
      <c r="R743" s="39"/>
      <c r="S743" s="39"/>
      <c r="T743" s="39"/>
      <c r="U743" s="39"/>
      <c r="V743" s="39"/>
      <c r="W743" s="39"/>
      <c r="X743" s="39"/>
      <c r="Y743" s="364"/>
      <c r="Z743" s="364"/>
      <c r="AA743" s="216"/>
      <c r="AB743" s="364"/>
    </row>
    <row r="744" spans="1:28" x14ac:dyDescent="0.25">
      <c r="A744" s="143"/>
      <c r="B744" s="362" t="s">
        <v>2490</v>
      </c>
      <c r="C744" s="361"/>
      <c r="D744" s="361"/>
      <c r="E744" s="213"/>
      <c r="F744" s="362"/>
      <c r="G744" s="39"/>
      <c r="H744" s="39"/>
      <c r="I744" s="39"/>
      <c r="J744" s="39"/>
      <c r="K744" s="39"/>
      <c r="L744" s="39"/>
      <c r="M744" s="39"/>
      <c r="N744" s="39"/>
      <c r="O744" s="39"/>
      <c r="P744" s="39"/>
      <c r="Q744" s="39"/>
      <c r="R744" s="39"/>
      <c r="S744" s="39"/>
      <c r="T744" s="39"/>
      <c r="U744" s="39"/>
      <c r="V744" s="39"/>
      <c r="W744" s="39"/>
      <c r="X744" s="39"/>
      <c r="Y744" s="364"/>
      <c r="Z744" s="364"/>
      <c r="AA744" s="216"/>
      <c r="AB744" s="364"/>
    </row>
    <row r="745" spans="1:28" x14ac:dyDescent="0.25">
      <c r="A745" s="143"/>
      <c r="B745" s="362" t="s">
        <v>2491</v>
      </c>
      <c r="C745" s="361"/>
      <c r="D745" s="361"/>
      <c r="E745" s="213"/>
      <c r="F745" s="362"/>
      <c r="G745" s="39"/>
      <c r="H745" s="39"/>
      <c r="I745" s="39"/>
      <c r="J745" s="39"/>
      <c r="K745" s="39"/>
      <c r="L745" s="39"/>
      <c r="M745" s="39"/>
      <c r="N745" s="39"/>
      <c r="O745" s="39"/>
      <c r="P745" s="39"/>
      <c r="Q745" s="39"/>
      <c r="R745" s="39"/>
      <c r="S745" s="39"/>
      <c r="T745" s="39"/>
      <c r="U745" s="39"/>
      <c r="V745" s="39"/>
      <c r="W745" s="39"/>
      <c r="X745" s="39"/>
      <c r="Y745" s="364"/>
      <c r="Z745" s="364"/>
      <c r="AA745" s="216"/>
      <c r="AB745" s="364"/>
    </row>
    <row r="746" spans="1:28" x14ac:dyDescent="0.25">
      <c r="A746" s="143"/>
      <c r="B746" s="362" t="s">
        <v>2492</v>
      </c>
      <c r="C746" s="361"/>
      <c r="D746" s="361"/>
      <c r="E746" s="213"/>
      <c r="F746" s="362"/>
      <c r="G746" s="39"/>
      <c r="H746" s="39"/>
      <c r="I746" s="39"/>
      <c r="J746" s="39"/>
      <c r="K746" s="39"/>
      <c r="L746" s="39"/>
      <c r="M746" s="39"/>
      <c r="N746" s="39"/>
      <c r="O746" s="39"/>
      <c r="P746" s="39"/>
      <c r="Q746" s="39"/>
      <c r="R746" s="39"/>
      <c r="S746" s="39"/>
      <c r="T746" s="39"/>
      <c r="U746" s="39"/>
      <c r="V746" s="39"/>
      <c r="W746" s="39"/>
      <c r="X746" s="39"/>
      <c r="Y746" s="364"/>
      <c r="Z746" s="364"/>
      <c r="AA746" s="216"/>
      <c r="AB746" s="364"/>
    </row>
    <row r="747" spans="1:28" x14ac:dyDescent="0.25">
      <c r="A747" s="143"/>
      <c r="B747" s="362" t="s">
        <v>2493</v>
      </c>
      <c r="C747" s="361"/>
      <c r="D747" s="361"/>
      <c r="E747" s="213"/>
      <c r="F747" s="362"/>
      <c r="G747" s="39"/>
      <c r="H747" s="39"/>
      <c r="I747" s="39"/>
      <c r="J747" s="39"/>
      <c r="K747" s="39"/>
      <c r="L747" s="39"/>
      <c r="M747" s="39"/>
      <c r="N747" s="39"/>
      <c r="O747" s="39"/>
      <c r="P747" s="39"/>
      <c r="Q747" s="39"/>
      <c r="R747" s="39"/>
      <c r="S747" s="39"/>
      <c r="T747" s="39"/>
      <c r="U747" s="39"/>
      <c r="V747" s="39"/>
      <c r="W747" s="39"/>
      <c r="X747" s="39"/>
      <c r="Y747" s="364"/>
      <c r="Z747" s="364"/>
      <c r="AA747" s="216"/>
      <c r="AB747" s="364"/>
    </row>
    <row r="748" spans="1:28" ht="25.5" x14ac:dyDescent="0.25">
      <c r="A748" s="143"/>
      <c r="B748" s="362" t="s">
        <v>2494</v>
      </c>
      <c r="C748" s="361"/>
      <c r="D748" s="361"/>
      <c r="E748" s="213"/>
      <c r="F748" s="362"/>
      <c r="G748" s="39"/>
      <c r="H748" s="39"/>
      <c r="I748" s="39"/>
      <c r="J748" s="39"/>
      <c r="K748" s="39"/>
      <c r="L748" s="39"/>
      <c r="M748" s="39"/>
      <c r="N748" s="39"/>
      <c r="O748" s="39"/>
      <c r="P748" s="39"/>
      <c r="Q748" s="39"/>
      <c r="R748" s="39"/>
      <c r="S748" s="39"/>
      <c r="T748" s="39"/>
      <c r="U748" s="39"/>
      <c r="V748" s="39"/>
      <c r="W748" s="39"/>
      <c r="X748" s="39"/>
      <c r="Y748" s="364"/>
      <c r="Z748" s="364"/>
      <c r="AA748" s="216"/>
      <c r="AB748" s="364"/>
    </row>
    <row r="749" spans="1:28" x14ac:dyDescent="0.25">
      <c r="A749" s="143"/>
      <c r="B749" s="362" t="s">
        <v>2495</v>
      </c>
      <c r="C749" s="361"/>
      <c r="D749" s="361"/>
      <c r="E749" s="213"/>
      <c r="F749" s="362"/>
      <c r="G749" s="39"/>
      <c r="H749" s="39"/>
      <c r="I749" s="39"/>
      <c r="J749" s="39"/>
      <c r="K749" s="39"/>
      <c r="L749" s="39"/>
      <c r="M749" s="39"/>
      <c r="N749" s="39"/>
      <c r="O749" s="39"/>
      <c r="P749" s="39"/>
      <c r="Q749" s="39"/>
      <c r="R749" s="39"/>
      <c r="S749" s="39"/>
      <c r="T749" s="39"/>
      <c r="U749" s="39"/>
      <c r="V749" s="39"/>
      <c r="W749" s="39"/>
      <c r="X749" s="39"/>
      <c r="Y749" s="364"/>
      <c r="Z749" s="364"/>
      <c r="AA749" s="216"/>
      <c r="AB749" s="364"/>
    </row>
    <row r="750" spans="1:28" x14ac:dyDescent="0.25">
      <c r="A750" s="143"/>
      <c r="B750" s="362" t="s">
        <v>2496</v>
      </c>
      <c r="C750" s="361"/>
      <c r="D750" s="361"/>
      <c r="E750" s="213"/>
      <c r="F750" s="362"/>
      <c r="G750" s="39"/>
      <c r="H750" s="39"/>
      <c r="I750" s="39"/>
      <c r="J750" s="39"/>
      <c r="K750" s="39"/>
      <c r="L750" s="39"/>
      <c r="M750" s="39"/>
      <c r="N750" s="39"/>
      <c r="O750" s="39"/>
      <c r="P750" s="39"/>
      <c r="Q750" s="39"/>
      <c r="R750" s="39"/>
      <c r="S750" s="39"/>
      <c r="T750" s="39"/>
      <c r="U750" s="39"/>
      <c r="V750" s="39"/>
      <c r="W750" s="39"/>
      <c r="X750" s="39"/>
      <c r="Y750" s="364"/>
      <c r="Z750" s="364"/>
      <c r="AA750" s="216"/>
      <c r="AB750" s="364"/>
    </row>
    <row r="751" spans="1:28" s="444" customFormat="1" x14ac:dyDescent="0.25">
      <c r="A751" s="442">
        <v>58</v>
      </c>
      <c r="B751" s="433" t="s">
        <v>2497</v>
      </c>
      <c r="C751" s="206" t="str">
        <f>IF(AA751&gt;=450000,"LPN",IF(AND(AA751&gt;180000,AA751&lt;450000),"LP",IF(AND(AA751&gt;=53000,AA751&lt;=180000),"3C","2C ")))</f>
        <v xml:space="preserve">2C </v>
      </c>
      <c r="D751" s="206" t="s">
        <v>1790</v>
      </c>
      <c r="E751" s="206" t="s">
        <v>760</v>
      </c>
      <c r="F751" s="433"/>
      <c r="G751" s="209" t="s">
        <v>49</v>
      </c>
      <c r="H751" s="209" t="s">
        <v>49</v>
      </c>
      <c r="I751" s="209" t="s">
        <v>49</v>
      </c>
      <c r="J751" s="209" t="s">
        <v>49</v>
      </c>
      <c r="K751" s="209">
        <f>SUM(L751-20)</f>
        <v>41378</v>
      </c>
      <c r="L751" s="209">
        <f>SUM(M751*1)</f>
        <v>41398</v>
      </c>
      <c r="M751" s="209">
        <f>SUM(N751*1)</f>
        <v>41398</v>
      </c>
      <c r="N751" s="209">
        <f>SUM(O751*1)</f>
        <v>41398</v>
      </c>
      <c r="O751" s="209">
        <f>SUM(P751-15)</f>
        <v>41398</v>
      </c>
      <c r="P751" s="209">
        <f>SUM(Q751*1)</f>
        <v>41413</v>
      </c>
      <c r="Q751" s="209">
        <f>SUM(R751-8)</f>
        <v>41413</v>
      </c>
      <c r="R751" s="209">
        <f>SUM(S751-10)</f>
        <v>41421</v>
      </c>
      <c r="S751" s="209">
        <f>SUM(T751-30)</f>
        <v>41431</v>
      </c>
      <c r="T751" s="209">
        <f>SUM(U751*1)</f>
        <v>41461</v>
      </c>
      <c r="U751" s="209">
        <f>SUM(V751-30)</f>
        <v>41461</v>
      </c>
      <c r="V751" s="209">
        <f>SUM(W751-15)</f>
        <v>41491</v>
      </c>
      <c r="W751" s="209">
        <f>SUM(X751-10)</f>
        <v>41506</v>
      </c>
      <c r="X751" s="209">
        <v>41516</v>
      </c>
      <c r="Y751" s="210"/>
      <c r="Z751" s="210"/>
      <c r="AA751" s="443">
        <v>0</v>
      </c>
      <c r="AB751" s="210"/>
    </row>
    <row r="752" spans="1:28" x14ac:dyDescent="0.25">
      <c r="A752" s="441"/>
      <c r="B752" s="362"/>
      <c r="C752" s="361"/>
      <c r="D752" s="361"/>
      <c r="E752" s="213"/>
      <c r="F752" s="362"/>
      <c r="G752" s="39"/>
      <c r="H752" s="39"/>
      <c r="I752" s="39"/>
      <c r="J752" s="39"/>
      <c r="K752" s="39"/>
      <c r="L752" s="39"/>
      <c r="M752" s="39"/>
      <c r="N752" s="39"/>
      <c r="O752" s="39"/>
      <c r="P752" s="39"/>
      <c r="Q752" s="39"/>
      <c r="R752" s="39"/>
      <c r="S752" s="39"/>
      <c r="T752" s="39"/>
      <c r="U752" s="39"/>
      <c r="V752" s="39"/>
      <c r="W752" s="39"/>
      <c r="X752" s="39"/>
      <c r="Y752" s="364"/>
      <c r="Z752" s="364"/>
      <c r="AA752" s="216"/>
      <c r="AB752" s="364"/>
    </row>
    <row r="753" spans="1:28" s="444" customFormat="1" x14ac:dyDescent="0.25">
      <c r="A753" s="442">
        <v>59</v>
      </c>
      <c r="B753" s="433" t="s">
        <v>2498</v>
      </c>
      <c r="C753" s="206" t="str">
        <f t="shared" ref="C753:C783" si="42">IF(AA753&gt;=450000,"LPN",IF(AND(AA753&gt;180000,AA753&lt;450000),"LP",IF(AND(AA753&gt;=53000,AA753&lt;=180000),"3C","2C ")))</f>
        <v xml:space="preserve">2C </v>
      </c>
      <c r="D753" s="206" t="s">
        <v>1790</v>
      </c>
      <c r="E753" s="206" t="s">
        <v>761</v>
      </c>
      <c r="F753" s="433"/>
      <c r="G753" s="209" t="s">
        <v>49</v>
      </c>
      <c r="H753" s="209" t="s">
        <v>49</v>
      </c>
      <c r="I753" s="209" t="s">
        <v>49</v>
      </c>
      <c r="J753" s="209" t="s">
        <v>49</v>
      </c>
      <c r="K753" s="209">
        <f>SUM(L753-20)</f>
        <v>41378</v>
      </c>
      <c r="L753" s="209">
        <f>SUM(M753*1)</f>
        <v>41398</v>
      </c>
      <c r="M753" s="209">
        <f>SUM(N753*1)</f>
        <v>41398</v>
      </c>
      <c r="N753" s="209">
        <f>SUM(O753*1)</f>
        <v>41398</v>
      </c>
      <c r="O753" s="209">
        <f>SUM(P753-15)</f>
        <v>41398</v>
      </c>
      <c r="P753" s="209">
        <f>SUM(Q753*1)</f>
        <v>41413</v>
      </c>
      <c r="Q753" s="209">
        <f>SUM(R753-8)</f>
        <v>41413</v>
      </c>
      <c r="R753" s="209">
        <f>SUM(S753-10)</f>
        <v>41421</v>
      </c>
      <c r="S753" s="209">
        <f>SUM(T753-30)</f>
        <v>41431</v>
      </c>
      <c r="T753" s="209">
        <f>SUM(U753*1)</f>
        <v>41461</v>
      </c>
      <c r="U753" s="209">
        <f>SUM(V753-30)</f>
        <v>41461</v>
      </c>
      <c r="V753" s="209">
        <f>SUM(W753-15)</f>
        <v>41491</v>
      </c>
      <c r="W753" s="209">
        <f>SUM(X753-10)</f>
        <v>41506</v>
      </c>
      <c r="X753" s="209">
        <v>41516</v>
      </c>
      <c r="Y753" s="210"/>
      <c r="Z753" s="210"/>
      <c r="AA753" s="443">
        <v>0</v>
      </c>
      <c r="AB753" s="210"/>
    </row>
    <row r="754" spans="1:28" x14ac:dyDescent="0.25">
      <c r="A754" s="143"/>
      <c r="B754" s="362"/>
      <c r="C754" s="361"/>
      <c r="D754" s="361"/>
      <c r="E754" s="213"/>
      <c r="F754" s="362"/>
      <c r="G754" s="39"/>
      <c r="H754" s="39"/>
      <c r="I754" s="39"/>
      <c r="J754" s="39"/>
      <c r="K754" s="39"/>
      <c r="L754" s="39"/>
      <c r="M754" s="39"/>
      <c r="N754" s="39"/>
      <c r="O754" s="39"/>
      <c r="P754" s="39"/>
      <c r="Q754" s="39"/>
      <c r="R754" s="39"/>
      <c r="S754" s="39"/>
      <c r="T754" s="39"/>
      <c r="U754" s="39"/>
      <c r="V754" s="39"/>
      <c r="W754" s="39"/>
      <c r="X754" s="39"/>
      <c r="Y754" s="364"/>
      <c r="Z754" s="364"/>
      <c r="AA754" s="216"/>
      <c r="AB754" s="364"/>
    </row>
    <row r="755" spans="1:28" s="444" customFormat="1" x14ac:dyDescent="0.25">
      <c r="A755" s="442">
        <v>60</v>
      </c>
      <c r="B755" s="433" t="s">
        <v>110</v>
      </c>
      <c r="C755" s="206" t="str">
        <f t="shared" si="42"/>
        <v xml:space="preserve">2C </v>
      </c>
      <c r="D755" s="206" t="s">
        <v>1790</v>
      </c>
      <c r="E755" s="206" t="s">
        <v>762</v>
      </c>
      <c r="F755" s="433"/>
      <c r="G755" s="209" t="s">
        <v>49</v>
      </c>
      <c r="H755" s="209" t="s">
        <v>49</v>
      </c>
      <c r="I755" s="209" t="s">
        <v>49</v>
      </c>
      <c r="J755" s="209" t="s">
        <v>49</v>
      </c>
      <c r="K755" s="209">
        <f>SUM(L755-8)</f>
        <v>41486</v>
      </c>
      <c r="L755" s="209">
        <f t="shared" ref="L755:M781" si="43">SUM(M755*1)</f>
        <v>41494</v>
      </c>
      <c r="M755" s="209">
        <f t="shared" si="43"/>
        <v>41494</v>
      </c>
      <c r="N755" s="209">
        <f>SUM(O755-1)</f>
        <v>41494</v>
      </c>
      <c r="O755" s="209">
        <f>SUM(U755-3)</f>
        <v>41495</v>
      </c>
      <c r="P755" s="209">
        <f>SUM(U755*1)</f>
        <v>41498</v>
      </c>
      <c r="Q755" s="209" t="s">
        <v>49</v>
      </c>
      <c r="R755" s="209" t="s">
        <v>49</v>
      </c>
      <c r="S755" s="209" t="s">
        <v>49</v>
      </c>
      <c r="T755" s="209" t="s">
        <v>49</v>
      </c>
      <c r="U755" s="209">
        <f t="shared" ref="U755:V765" si="44">SUM(V755-4)</f>
        <v>41498</v>
      </c>
      <c r="V755" s="209">
        <f t="shared" si="44"/>
        <v>41502</v>
      </c>
      <c r="W755" s="209">
        <f>SUM(X755-3)</f>
        <v>41506</v>
      </c>
      <c r="X755" s="209">
        <v>41509</v>
      </c>
      <c r="Y755" s="210"/>
      <c r="Z755" s="210"/>
      <c r="AA755" s="443">
        <v>40000</v>
      </c>
      <c r="AB755" s="210"/>
    </row>
    <row r="756" spans="1:28" x14ac:dyDescent="0.25">
      <c r="A756" s="143"/>
      <c r="B756" s="313" t="s">
        <v>2499</v>
      </c>
      <c r="C756" s="312"/>
      <c r="D756" s="312"/>
      <c r="E756" s="319"/>
      <c r="F756" s="313"/>
      <c r="G756" s="31"/>
      <c r="H756" s="31"/>
      <c r="I756" s="31"/>
      <c r="J756" s="31"/>
      <c r="K756" s="31"/>
      <c r="L756" s="31"/>
      <c r="M756" s="31"/>
      <c r="N756" s="31"/>
      <c r="O756" s="31"/>
      <c r="P756" s="32"/>
      <c r="Q756" s="32"/>
      <c r="R756" s="32"/>
      <c r="S756" s="32"/>
      <c r="T756" s="32"/>
      <c r="U756" s="32"/>
      <c r="V756" s="32"/>
      <c r="W756" s="32"/>
      <c r="X756" s="32"/>
      <c r="Y756" s="310"/>
      <c r="Z756" s="310"/>
      <c r="AA756" s="142"/>
      <c r="AB756" s="310"/>
    </row>
    <row r="757" spans="1:28" x14ac:dyDescent="0.25">
      <c r="A757" s="143"/>
      <c r="B757" s="313" t="s">
        <v>2500</v>
      </c>
      <c r="C757" s="312"/>
      <c r="D757" s="312"/>
      <c r="E757" s="319"/>
      <c r="F757" s="313"/>
      <c r="G757" s="31"/>
      <c r="H757" s="31"/>
      <c r="I757" s="31"/>
      <c r="J757" s="31"/>
      <c r="K757" s="31"/>
      <c r="L757" s="31"/>
      <c r="M757" s="31"/>
      <c r="N757" s="31"/>
      <c r="O757" s="31"/>
      <c r="P757" s="32"/>
      <c r="Q757" s="32"/>
      <c r="R757" s="32"/>
      <c r="S757" s="32"/>
      <c r="T757" s="32"/>
      <c r="U757" s="32"/>
      <c r="V757" s="32"/>
      <c r="W757" s="32"/>
      <c r="X757" s="32"/>
      <c r="Y757" s="310"/>
      <c r="Z757" s="310"/>
      <c r="AA757" s="142"/>
      <c r="AB757" s="310"/>
    </row>
    <row r="758" spans="1:28" x14ac:dyDescent="0.25">
      <c r="A758" s="143"/>
      <c r="B758" s="313" t="s">
        <v>2501</v>
      </c>
      <c r="C758" s="312"/>
      <c r="D758" s="312"/>
      <c r="E758" s="319"/>
      <c r="F758" s="313"/>
      <c r="G758" s="31"/>
      <c r="H758" s="31"/>
      <c r="I758" s="31"/>
      <c r="J758" s="31"/>
      <c r="K758" s="31"/>
      <c r="L758" s="31"/>
      <c r="M758" s="31"/>
      <c r="N758" s="31"/>
      <c r="O758" s="31"/>
      <c r="P758" s="32"/>
      <c r="Q758" s="32"/>
      <c r="R758" s="32"/>
      <c r="S758" s="32"/>
      <c r="T758" s="32"/>
      <c r="U758" s="32"/>
      <c r="V758" s="32"/>
      <c r="W758" s="32"/>
      <c r="X758" s="32"/>
      <c r="Y758" s="310"/>
      <c r="Z758" s="310"/>
      <c r="AA758" s="142"/>
      <c r="AB758" s="310"/>
    </row>
    <row r="759" spans="1:28" s="444" customFormat="1" ht="25.5" x14ac:dyDescent="0.25">
      <c r="A759" s="442">
        <v>61</v>
      </c>
      <c r="B759" s="433" t="s">
        <v>2502</v>
      </c>
      <c r="C759" s="206" t="str">
        <f t="shared" si="42"/>
        <v>3C</v>
      </c>
      <c r="D759" s="206" t="s">
        <v>1790</v>
      </c>
      <c r="E759" s="206" t="s">
        <v>763</v>
      </c>
      <c r="F759" s="433"/>
      <c r="G759" s="209" t="s">
        <v>49</v>
      </c>
      <c r="H759" s="209" t="s">
        <v>49</v>
      </c>
      <c r="I759" s="209" t="s">
        <v>49</v>
      </c>
      <c r="J759" s="209" t="s">
        <v>49</v>
      </c>
      <c r="K759" s="209">
        <f>SUM(L759-8)</f>
        <v>41486</v>
      </c>
      <c r="L759" s="209">
        <f t="shared" si="43"/>
        <v>41494</v>
      </c>
      <c r="M759" s="209">
        <f t="shared" si="43"/>
        <v>41494</v>
      </c>
      <c r="N759" s="209">
        <f>SUM(O759-1)</f>
        <v>41494</v>
      </c>
      <c r="O759" s="209">
        <f>SUM(U759-3)</f>
        <v>41495</v>
      </c>
      <c r="P759" s="209">
        <f>SUM(U759*1)</f>
        <v>41498</v>
      </c>
      <c r="Q759" s="209" t="s">
        <v>49</v>
      </c>
      <c r="R759" s="209" t="s">
        <v>49</v>
      </c>
      <c r="S759" s="209" t="s">
        <v>49</v>
      </c>
      <c r="T759" s="209" t="s">
        <v>49</v>
      </c>
      <c r="U759" s="209">
        <f t="shared" si="44"/>
        <v>41498</v>
      </c>
      <c r="V759" s="209">
        <f t="shared" si="44"/>
        <v>41502</v>
      </c>
      <c r="W759" s="209">
        <f>SUM(X759-3)</f>
        <v>41506</v>
      </c>
      <c r="X759" s="209">
        <v>41509</v>
      </c>
      <c r="Y759" s="210"/>
      <c r="Z759" s="210"/>
      <c r="AA759" s="443">
        <v>100000</v>
      </c>
      <c r="AB759" s="210"/>
    </row>
    <row r="760" spans="1:28" ht="25.5" x14ac:dyDescent="0.25">
      <c r="A760" s="143"/>
      <c r="B760" s="313" t="s">
        <v>2503</v>
      </c>
      <c r="C760" s="312"/>
      <c r="D760" s="312"/>
      <c r="E760" s="319"/>
      <c r="F760" s="313"/>
      <c r="G760" s="31"/>
      <c r="H760" s="31"/>
      <c r="I760" s="31"/>
      <c r="J760" s="31"/>
      <c r="K760" s="31"/>
      <c r="L760" s="31"/>
      <c r="M760" s="31"/>
      <c r="N760" s="31"/>
      <c r="O760" s="31"/>
      <c r="P760" s="32"/>
      <c r="Q760" s="32"/>
      <c r="R760" s="32"/>
      <c r="S760" s="32"/>
      <c r="T760" s="32"/>
      <c r="U760" s="32"/>
      <c r="V760" s="32"/>
      <c r="W760" s="32"/>
      <c r="X760" s="32"/>
      <c r="Y760" s="310"/>
      <c r="Z760" s="310"/>
      <c r="AA760" s="142"/>
      <c r="AB760" s="310"/>
    </row>
    <row r="761" spans="1:28" x14ac:dyDescent="0.25">
      <c r="A761" s="143"/>
      <c r="B761" s="313" t="s">
        <v>2504</v>
      </c>
      <c r="C761" s="312"/>
      <c r="D761" s="312"/>
      <c r="E761" s="319"/>
      <c r="F761" s="313"/>
      <c r="G761" s="31"/>
      <c r="H761" s="31"/>
      <c r="I761" s="31"/>
      <c r="J761" s="31"/>
      <c r="K761" s="31"/>
      <c r="L761" s="31"/>
      <c r="M761" s="31"/>
      <c r="N761" s="31"/>
      <c r="O761" s="31"/>
      <c r="P761" s="32"/>
      <c r="Q761" s="32"/>
      <c r="R761" s="32"/>
      <c r="S761" s="32"/>
      <c r="T761" s="32"/>
      <c r="U761" s="32"/>
      <c r="V761" s="32"/>
      <c r="W761" s="32"/>
      <c r="X761" s="32"/>
      <c r="Y761" s="310"/>
      <c r="Z761" s="310"/>
      <c r="AA761" s="142"/>
      <c r="AB761" s="310"/>
    </row>
    <row r="762" spans="1:28" s="444" customFormat="1" x14ac:dyDescent="0.25">
      <c r="A762" s="442">
        <v>62</v>
      </c>
      <c r="B762" s="433" t="s">
        <v>2505</v>
      </c>
      <c r="C762" s="206" t="str">
        <f t="shared" si="42"/>
        <v xml:space="preserve">2C </v>
      </c>
      <c r="D762" s="206" t="s">
        <v>1790</v>
      </c>
      <c r="E762" s="206" t="s">
        <v>764</v>
      </c>
      <c r="F762" s="433"/>
      <c r="G762" s="209" t="s">
        <v>49</v>
      </c>
      <c r="H762" s="209" t="s">
        <v>49</v>
      </c>
      <c r="I762" s="209" t="s">
        <v>49</v>
      </c>
      <c r="J762" s="209" t="s">
        <v>49</v>
      </c>
      <c r="K762" s="209">
        <f>SUM(L762-8)</f>
        <v>41486</v>
      </c>
      <c r="L762" s="209">
        <f t="shared" si="43"/>
        <v>41494</v>
      </c>
      <c r="M762" s="209">
        <f t="shared" si="43"/>
        <v>41494</v>
      </c>
      <c r="N762" s="209">
        <f>SUM(O762-1)</f>
        <v>41494</v>
      </c>
      <c r="O762" s="209">
        <f>SUM(U762-3)</f>
        <v>41495</v>
      </c>
      <c r="P762" s="209">
        <f>SUM(U762*1)</f>
        <v>41498</v>
      </c>
      <c r="Q762" s="209" t="s">
        <v>49</v>
      </c>
      <c r="R762" s="209" t="s">
        <v>49</v>
      </c>
      <c r="S762" s="209" t="s">
        <v>49</v>
      </c>
      <c r="T762" s="209" t="s">
        <v>49</v>
      </c>
      <c r="U762" s="209">
        <f t="shared" si="44"/>
        <v>41498</v>
      </c>
      <c r="V762" s="209">
        <f t="shared" si="44"/>
        <v>41502</v>
      </c>
      <c r="W762" s="209">
        <f>SUM(X762-3)</f>
        <v>41506</v>
      </c>
      <c r="X762" s="209">
        <v>41509</v>
      </c>
      <c r="Y762" s="210"/>
      <c r="Z762" s="210"/>
      <c r="AA762" s="443">
        <v>35000</v>
      </c>
      <c r="AB762" s="210"/>
    </row>
    <row r="763" spans="1:28" x14ac:dyDescent="0.25">
      <c r="A763" s="143"/>
      <c r="B763" s="313" t="s">
        <v>2506</v>
      </c>
      <c r="C763" s="312"/>
      <c r="D763" s="312"/>
      <c r="E763" s="319"/>
      <c r="F763" s="313"/>
      <c r="G763" s="31"/>
      <c r="H763" s="31"/>
      <c r="I763" s="31"/>
      <c r="J763" s="31"/>
      <c r="K763" s="31"/>
      <c r="L763" s="31"/>
      <c r="M763" s="31"/>
      <c r="N763" s="31"/>
      <c r="O763" s="31"/>
      <c r="P763" s="32"/>
      <c r="Q763" s="32"/>
      <c r="R763" s="32"/>
      <c r="S763" s="32"/>
      <c r="T763" s="32"/>
      <c r="U763" s="32"/>
      <c r="V763" s="32"/>
      <c r="W763" s="32"/>
      <c r="X763" s="32"/>
      <c r="Y763" s="310"/>
      <c r="Z763" s="310"/>
      <c r="AA763" s="142"/>
      <c r="AB763" s="310"/>
    </row>
    <row r="764" spans="1:28" x14ac:dyDescent="0.25">
      <c r="A764" s="143"/>
      <c r="B764" s="313" t="s">
        <v>2507</v>
      </c>
      <c r="C764" s="312"/>
      <c r="D764" s="312"/>
      <c r="E764" s="319"/>
      <c r="F764" s="313"/>
      <c r="G764" s="31"/>
      <c r="H764" s="31"/>
      <c r="I764" s="31"/>
      <c r="J764" s="31"/>
      <c r="K764" s="31"/>
      <c r="L764" s="31"/>
      <c r="M764" s="31"/>
      <c r="N764" s="31"/>
      <c r="O764" s="31"/>
      <c r="P764" s="32"/>
      <c r="Q764" s="32"/>
      <c r="R764" s="32"/>
      <c r="S764" s="32"/>
      <c r="T764" s="32"/>
      <c r="U764" s="32"/>
      <c r="V764" s="32"/>
      <c r="W764" s="32"/>
      <c r="X764" s="32"/>
      <c r="Y764" s="310"/>
      <c r="Z764" s="310"/>
      <c r="AA764" s="142"/>
      <c r="AB764" s="310"/>
    </row>
    <row r="765" spans="1:28" s="444" customFormat="1" ht="25.5" x14ac:dyDescent="0.25">
      <c r="A765" s="442">
        <v>63</v>
      </c>
      <c r="B765" s="433" t="s">
        <v>2508</v>
      </c>
      <c r="C765" s="206" t="str">
        <f t="shared" si="42"/>
        <v>3C</v>
      </c>
      <c r="D765" s="206" t="s">
        <v>1790</v>
      </c>
      <c r="E765" s="206" t="s">
        <v>765</v>
      </c>
      <c r="F765" s="433"/>
      <c r="G765" s="209" t="s">
        <v>49</v>
      </c>
      <c r="H765" s="209" t="s">
        <v>49</v>
      </c>
      <c r="I765" s="209" t="s">
        <v>49</v>
      </c>
      <c r="J765" s="209" t="s">
        <v>49</v>
      </c>
      <c r="K765" s="209">
        <f>SUM(L765-8)</f>
        <v>41486</v>
      </c>
      <c r="L765" s="209">
        <f t="shared" si="43"/>
        <v>41494</v>
      </c>
      <c r="M765" s="209">
        <f t="shared" si="43"/>
        <v>41494</v>
      </c>
      <c r="N765" s="209">
        <f>SUM(O765-1)</f>
        <v>41494</v>
      </c>
      <c r="O765" s="209">
        <f>SUM(U765-3)</f>
        <v>41495</v>
      </c>
      <c r="P765" s="209">
        <f>SUM(U765*1)</f>
        <v>41498</v>
      </c>
      <c r="Q765" s="209" t="s">
        <v>49</v>
      </c>
      <c r="R765" s="209" t="s">
        <v>49</v>
      </c>
      <c r="S765" s="209" t="s">
        <v>49</v>
      </c>
      <c r="T765" s="209" t="s">
        <v>49</v>
      </c>
      <c r="U765" s="209">
        <f t="shared" si="44"/>
        <v>41498</v>
      </c>
      <c r="V765" s="209">
        <f t="shared" si="44"/>
        <v>41502</v>
      </c>
      <c r="W765" s="209">
        <f>SUM(X765-3)</f>
        <v>41506</v>
      </c>
      <c r="X765" s="209">
        <v>41509</v>
      </c>
      <c r="Y765" s="210"/>
      <c r="Z765" s="210"/>
      <c r="AA765" s="443">
        <v>80000</v>
      </c>
      <c r="AB765" s="210"/>
    </row>
    <row r="766" spans="1:28" x14ac:dyDescent="0.25">
      <c r="A766" s="143"/>
      <c r="B766" s="313" t="s">
        <v>2509</v>
      </c>
      <c r="C766" s="312"/>
      <c r="D766" s="312"/>
      <c r="E766" s="319"/>
      <c r="F766" s="313"/>
      <c r="G766" s="31"/>
      <c r="H766" s="31"/>
      <c r="I766" s="31"/>
      <c r="J766" s="31"/>
      <c r="K766" s="31"/>
      <c r="L766" s="31"/>
      <c r="M766" s="31"/>
      <c r="N766" s="31"/>
      <c r="O766" s="31"/>
      <c r="P766" s="32"/>
      <c r="Q766" s="32"/>
      <c r="R766" s="32"/>
      <c r="S766" s="32"/>
      <c r="T766" s="32"/>
      <c r="U766" s="32"/>
      <c r="V766" s="32"/>
      <c r="W766" s="32"/>
      <c r="X766" s="32"/>
      <c r="Y766" s="310"/>
      <c r="Z766" s="310"/>
      <c r="AA766" s="142"/>
      <c r="AB766" s="310"/>
    </row>
    <row r="767" spans="1:28" x14ac:dyDescent="0.25">
      <c r="A767" s="143"/>
      <c r="B767" s="313" t="s">
        <v>2510</v>
      </c>
      <c r="C767" s="312"/>
      <c r="D767" s="312"/>
      <c r="E767" s="319"/>
      <c r="F767" s="313"/>
      <c r="G767" s="31"/>
      <c r="H767" s="31"/>
      <c r="I767" s="31"/>
      <c r="J767" s="31"/>
      <c r="K767" s="31"/>
      <c r="L767" s="31"/>
      <c r="M767" s="31"/>
      <c r="N767" s="31"/>
      <c r="O767" s="31"/>
      <c r="P767" s="32"/>
      <c r="Q767" s="32"/>
      <c r="R767" s="32"/>
      <c r="S767" s="32"/>
      <c r="T767" s="32"/>
      <c r="U767" s="32"/>
      <c r="V767" s="32"/>
      <c r="W767" s="32"/>
      <c r="X767" s="32"/>
      <c r="Y767" s="310"/>
      <c r="Z767" s="310"/>
      <c r="AA767" s="142"/>
      <c r="AB767" s="310"/>
    </row>
    <row r="768" spans="1:28" x14ac:dyDescent="0.25">
      <c r="A768" s="143"/>
      <c r="B768" s="313" t="s">
        <v>2511</v>
      </c>
      <c r="C768" s="312"/>
      <c r="D768" s="312"/>
      <c r="E768" s="319"/>
      <c r="F768" s="313"/>
      <c r="G768" s="31"/>
      <c r="H768" s="31"/>
      <c r="I768" s="31"/>
      <c r="J768" s="31"/>
      <c r="K768" s="31"/>
      <c r="L768" s="31"/>
      <c r="M768" s="31"/>
      <c r="N768" s="31"/>
      <c r="O768" s="31"/>
      <c r="P768" s="32"/>
      <c r="Q768" s="32"/>
      <c r="R768" s="32"/>
      <c r="S768" s="32"/>
      <c r="T768" s="32"/>
      <c r="U768" s="32"/>
      <c r="V768" s="32"/>
      <c r="W768" s="32"/>
      <c r="X768" s="32"/>
      <c r="Y768" s="310"/>
      <c r="Z768" s="310"/>
      <c r="AA768" s="142"/>
      <c r="AB768" s="310"/>
    </row>
    <row r="769" spans="1:28" x14ac:dyDescent="0.25">
      <c r="A769" s="143"/>
      <c r="B769" s="313" t="s">
        <v>2512</v>
      </c>
      <c r="C769" s="312"/>
      <c r="D769" s="312"/>
      <c r="E769" s="319"/>
      <c r="F769" s="313"/>
      <c r="G769" s="31"/>
      <c r="H769" s="31"/>
      <c r="I769" s="31"/>
      <c r="J769" s="31"/>
      <c r="K769" s="31"/>
      <c r="L769" s="31"/>
      <c r="M769" s="31"/>
      <c r="N769" s="31"/>
      <c r="O769" s="31"/>
      <c r="P769" s="32"/>
      <c r="Q769" s="32"/>
      <c r="R769" s="32"/>
      <c r="S769" s="32"/>
      <c r="T769" s="32"/>
      <c r="U769" s="32"/>
      <c r="V769" s="32"/>
      <c r="W769" s="32"/>
      <c r="X769" s="32"/>
      <c r="Y769" s="310"/>
      <c r="Z769" s="310"/>
      <c r="AA769" s="142"/>
      <c r="AB769" s="310"/>
    </row>
    <row r="770" spans="1:28" s="444" customFormat="1" x14ac:dyDescent="0.25">
      <c r="A770" s="442">
        <v>64</v>
      </c>
      <c r="B770" s="433" t="s">
        <v>2513</v>
      </c>
      <c r="C770" s="206" t="str">
        <f t="shared" si="42"/>
        <v>LP</v>
      </c>
      <c r="D770" s="206" t="s">
        <v>1790</v>
      </c>
      <c r="E770" s="206" t="s">
        <v>766</v>
      </c>
      <c r="F770" s="433"/>
      <c r="G770" s="209" t="s">
        <v>49</v>
      </c>
      <c r="H770" s="209" t="s">
        <v>49</v>
      </c>
      <c r="I770" s="209" t="s">
        <v>49</v>
      </c>
      <c r="J770" s="209" t="s">
        <v>49</v>
      </c>
      <c r="K770" s="209">
        <f>SUM(L770-20)</f>
        <v>41378</v>
      </c>
      <c r="L770" s="209">
        <f t="shared" si="43"/>
        <v>41398</v>
      </c>
      <c r="M770" s="209">
        <f t="shared" si="43"/>
        <v>41398</v>
      </c>
      <c r="N770" s="209">
        <f>SUM(O770*1)</f>
        <v>41398</v>
      </c>
      <c r="O770" s="209">
        <f>SUM(P770-15)</f>
        <v>41398</v>
      </c>
      <c r="P770" s="209">
        <f>SUM(Q770*1)</f>
        <v>41413</v>
      </c>
      <c r="Q770" s="209">
        <f>SUM(R770-8)</f>
        <v>41413</v>
      </c>
      <c r="R770" s="209">
        <f>SUM(S770-10)</f>
        <v>41421</v>
      </c>
      <c r="S770" s="209">
        <f>SUM(T770-30)</f>
        <v>41431</v>
      </c>
      <c r="T770" s="209">
        <f>SUM(U770*1)</f>
        <v>41461</v>
      </c>
      <c r="U770" s="209">
        <f>SUM(V770-30)</f>
        <v>41461</v>
      </c>
      <c r="V770" s="209">
        <f>SUM(W770-15)</f>
        <v>41491</v>
      </c>
      <c r="W770" s="209">
        <f>SUM(X770-10)</f>
        <v>41506</v>
      </c>
      <c r="X770" s="209">
        <v>41516</v>
      </c>
      <c r="Y770" s="210"/>
      <c r="Z770" s="210"/>
      <c r="AA770" s="443">
        <v>200000</v>
      </c>
      <c r="AB770" s="210"/>
    </row>
    <row r="771" spans="1:28" x14ac:dyDescent="0.25">
      <c r="A771" s="441"/>
      <c r="B771" s="362" t="s">
        <v>2514</v>
      </c>
      <c r="C771" s="361"/>
      <c r="D771" s="361"/>
      <c r="E771" s="213"/>
      <c r="F771" s="362"/>
      <c r="G771" s="39"/>
      <c r="H771" s="39"/>
      <c r="I771" s="39"/>
      <c r="J771" s="39"/>
      <c r="K771" s="39"/>
      <c r="L771" s="39"/>
      <c r="M771" s="39"/>
      <c r="N771" s="39"/>
      <c r="O771" s="39"/>
      <c r="P771" s="39"/>
      <c r="Q771" s="39"/>
      <c r="R771" s="39"/>
      <c r="S771" s="39"/>
      <c r="T771" s="39"/>
      <c r="U771" s="39"/>
      <c r="V771" s="39"/>
      <c r="W771" s="39"/>
      <c r="X771" s="39"/>
      <c r="Y771" s="364"/>
      <c r="Z771" s="364"/>
      <c r="AA771" s="216"/>
      <c r="AB771" s="364"/>
    </row>
    <row r="772" spans="1:28" x14ac:dyDescent="0.25">
      <c r="A772" s="441"/>
      <c r="B772" s="362" t="s">
        <v>2515</v>
      </c>
      <c r="C772" s="361"/>
      <c r="D772" s="361"/>
      <c r="E772" s="213"/>
      <c r="F772" s="362"/>
      <c r="G772" s="39"/>
      <c r="H772" s="39"/>
      <c r="I772" s="39"/>
      <c r="J772" s="39"/>
      <c r="K772" s="39"/>
      <c r="L772" s="39"/>
      <c r="M772" s="39"/>
      <c r="N772" s="39"/>
      <c r="O772" s="39"/>
      <c r="P772" s="39"/>
      <c r="Q772" s="39"/>
      <c r="R772" s="39"/>
      <c r="S772" s="39"/>
      <c r="T772" s="39"/>
      <c r="U772" s="39"/>
      <c r="V772" s="39"/>
      <c r="W772" s="39"/>
      <c r="X772" s="39"/>
      <c r="Y772" s="364"/>
      <c r="Z772" s="364"/>
      <c r="AA772" s="216"/>
      <c r="AB772" s="364"/>
    </row>
    <row r="773" spans="1:28" x14ac:dyDescent="0.25">
      <c r="A773" s="441"/>
      <c r="B773" s="362" t="s">
        <v>2516</v>
      </c>
      <c r="C773" s="361"/>
      <c r="D773" s="361"/>
      <c r="E773" s="213"/>
      <c r="F773" s="362"/>
      <c r="G773" s="39"/>
      <c r="H773" s="39"/>
      <c r="I773" s="39"/>
      <c r="J773" s="39"/>
      <c r="K773" s="39"/>
      <c r="L773" s="39"/>
      <c r="M773" s="39"/>
      <c r="N773" s="39"/>
      <c r="O773" s="39"/>
      <c r="P773" s="39"/>
      <c r="Q773" s="39"/>
      <c r="R773" s="39"/>
      <c r="S773" s="39"/>
      <c r="T773" s="39"/>
      <c r="U773" s="39"/>
      <c r="V773" s="39"/>
      <c r="W773" s="39"/>
      <c r="X773" s="39"/>
      <c r="Y773" s="364"/>
      <c r="Z773" s="364"/>
      <c r="AA773" s="216"/>
      <c r="AB773" s="364"/>
    </row>
    <row r="774" spans="1:28" x14ac:dyDescent="0.25">
      <c r="A774" s="441"/>
      <c r="B774" s="362" t="s">
        <v>2517</v>
      </c>
      <c r="C774" s="361"/>
      <c r="D774" s="361"/>
      <c r="E774" s="213"/>
      <c r="F774" s="362"/>
      <c r="G774" s="39"/>
      <c r="H774" s="39"/>
      <c r="I774" s="39"/>
      <c r="J774" s="39"/>
      <c r="K774" s="39"/>
      <c r="L774" s="39"/>
      <c r="M774" s="39"/>
      <c r="N774" s="39"/>
      <c r="O774" s="39"/>
      <c r="P774" s="39"/>
      <c r="Q774" s="39"/>
      <c r="R774" s="39"/>
      <c r="S774" s="39"/>
      <c r="T774" s="39"/>
      <c r="U774" s="39"/>
      <c r="V774" s="39"/>
      <c r="W774" s="39"/>
      <c r="X774" s="39"/>
      <c r="Y774" s="364"/>
      <c r="Z774" s="364"/>
      <c r="AA774" s="216"/>
      <c r="AB774" s="364"/>
    </row>
    <row r="775" spans="1:28" s="444" customFormat="1" ht="25.5" x14ac:dyDescent="0.25">
      <c r="A775" s="442">
        <v>65</v>
      </c>
      <c r="B775" s="433" t="s">
        <v>2518</v>
      </c>
      <c r="C775" s="206" t="str">
        <f t="shared" si="42"/>
        <v xml:space="preserve">2C </v>
      </c>
      <c r="D775" s="206" t="s">
        <v>1790</v>
      </c>
      <c r="E775" s="206" t="s">
        <v>767</v>
      </c>
      <c r="F775" s="433"/>
      <c r="G775" s="209" t="s">
        <v>49</v>
      </c>
      <c r="H775" s="209" t="s">
        <v>49</v>
      </c>
      <c r="I775" s="209" t="s">
        <v>49</v>
      </c>
      <c r="J775" s="209" t="s">
        <v>49</v>
      </c>
      <c r="K775" s="209">
        <f>SUM(L775-8)</f>
        <v>41493</v>
      </c>
      <c r="L775" s="209">
        <f t="shared" si="43"/>
        <v>41501</v>
      </c>
      <c r="M775" s="209">
        <f t="shared" si="43"/>
        <v>41501</v>
      </c>
      <c r="N775" s="209">
        <f>SUM(O775-1)</f>
        <v>41501</v>
      </c>
      <c r="O775" s="209">
        <f>SUM(U775-3)</f>
        <v>41502</v>
      </c>
      <c r="P775" s="209">
        <f>SUM(U775*1)</f>
        <v>41505</v>
      </c>
      <c r="Q775" s="209" t="s">
        <v>49</v>
      </c>
      <c r="R775" s="209" t="s">
        <v>49</v>
      </c>
      <c r="S775" s="209" t="s">
        <v>49</v>
      </c>
      <c r="T775" s="209" t="s">
        <v>49</v>
      </c>
      <c r="U775" s="209">
        <f t="shared" ref="U775:V783" si="45">SUM(V775-4)</f>
        <v>41505</v>
      </c>
      <c r="V775" s="209">
        <f t="shared" si="45"/>
        <v>41509</v>
      </c>
      <c r="W775" s="209">
        <f>SUM(X775-3)</f>
        <v>41513</v>
      </c>
      <c r="X775" s="209">
        <v>41516</v>
      </c>
      <c r="Y775" s="210"/>
      <c r="Z775" s="210"/>
      <c r="AA775" s="443">
        <v>48800</v>
      </c>
      <c r="AB775" s="210"/>
    </row>
    <row r="776" spans="1:28" x14ac:dyDescent="0.25">
      <c r="A776" s="143"/>
      <c r="B776" s="313" t="s">
        <v>2519</v>
      </c>
      <c r="C776" s="312"/>
      <c r="D776" s="312"/>
      <c r="E776" s="319"/>
      <c r="F776" s="313"/>
      <c r="G776" s="31"/>
      <c r="H776" s="31"/>
      <c r="I776" s="31"/>
      <c r="J776" s="31"/>
      <c r="K776" s="31"/>
      <c r="L776" s="31"/>
      <c r="M776" s="31"/>
      <c r="N776" s="31"/>
      <c r="O776" s="31"/>
      <c r="P776" s="32"/>
      <c r="Q776" s="32"/>
      <c r="R776" s="32"/>
      <c r="S776" s="32"/>
      <c r="T776" s="32"/>
      <c r="U776" s="32"/>
      <c r="V776" s="32"/>
      <c r="W776" s="32"/>
      <c r="X776" s="32"/>
      <c r="Y776" s="310"/>
      <c r="Z776" s="310"/>
      <c r="AA776" s="142"/>
      <c r="AB776" s="310"/>
    </row>
    <row r="777" spans="1:28" x14ac:dyDescent="0.25">
      <c r="A777" s="143"/>
      <c r="B777" s="313" t="s">
        <v>2520</v>
      </c>
      <c r="C777" s="312"/>
      <c r="D777" s="312"/>
      <c r="E777" s="319"/>
      <c r="F777" s="313"/>
      <c r="G777" s="31"/>
      <c r="H777" s="31"/>
      <c r="I777" s="31"/>
      <c r="J777" s="31"/>
      <c r="K777" s="31"/>
      <c r="L777" s="31"/>
      <c r="M777" s="31"/>
      <c r="N777" s="31"/>
      <c r="O777" s="31"/>
      <c r="P777" s="32"/>
      <c r="Q777" s="32"/>
      <c r="R777" s="32"/>
      <c r="S777" s="32"/>
      <c r="T777" s="32"/>
      <c r="U777" s="32"/>
      <c r="V777" s="32"/>
      <c r="W777" s="32"/>
      <c r="X777" s="32"/>
      <c r="Y777" s="310"/>
      <c r="Z777" s="310"/>
      <c r="AA777" s="142"/>
      <c r="AB777" s="310"/>
    </row>
    <row r="778" spans="1:28" x14ac:dyDescent="0.25">
      <c r="A778" s="143"/>
      <c r="B778" s="313" t="s">
        <v>2521</v>
      </c>
      <c r="C778" s="312"/>
      <c r="D778" s="312"/>
      <c r="E778" s="319"/>
      <c r="F778" s="313"/>
      <c r="G778" s="31"/>
      <c r="H778" s="31"/>
      <c r="I778" s="31"/>
      <c r="J778" s="31"/>
      <c r="K778" s="31"/>
      <c r="L778" s="31"/>
      <c r="M778" s="31"/>
      <c r="N778" s="31"/>
      <c r="O778" s="31"/>
      <c r="P778" s="32"/>
      <c r="Q778" s="32"/>
      <c r="R778" s="32"/>
      <c r="S778" s="32"/>
      <c r="T778" s="32"/>
      <c r="U778" s="32"/>
      <c r="V778" s="32"/>
      <c r="W778" s="32"/>
      <c r="X778" s="32"/>
      <c r="Y778" s="310"/>
      <c r="Z778" s="310"/>
      <c r="AA778" s="142"/>
      <c r="AB778" s="310"/>
    </row>
    <row r="779" spans="1:28" x14ac:dyDescent="0.25">
      <c r="A779" s="143"/>
      <c r="B779" s="313" t="s">
        <v>2522</v>
      </c>
      <c r="C779" s="312"/>
      <c r="D779" s="312"/>
      <c r="E779" s="319"/>
      <c r="F779" s="313"/>
      <c r="G779" s="31"/>
      <c r="H779" s="31"/>
      <c r="I779" s="31"/>
      <c r="J779" s="31"/>
      <c r="K779" s="31"/>
      <c r="L779" s="31"/>
      <c r="M779" s="31"/>
      <c r="N779" s="31"/>
      <c r="O779" s="31"/>
      <c r="P779" s="32"/>
      <c r="Q779" s="32"/>
      <c r="R779" s="32"/>
      <c r="S779" s="32"/>
      <c r="T779" s="32"/>
      <c r="U779" s="32"/>
      <c r="V779" s="32"/>
      <c r="W779" s="32"/>
      <c r="X779" s="32"/>
      <c r="Y779" s="310"/>
      <c r="Z779" s="310"/>
      <c r="AA779" s="142"/>
      <c r="AB779" s="310"/>
    </row>
    <row r="780" spans="1:28" ht="25.5" x14ac:dyDescent="0.25">
      <c r="A780" s="143"/>
      <c r="B780" s="313" t="s">
        <v>2523</v>
      </c>
      <c r="C780" s="312"/>
      <c r="D780" s="312"/>
      <c r="E780" s="319"/>
      <c r="F780" s="313"/>
      <c r="G780" s="31"/>
      <c r="H780" s="31"/>
      <c r="I780" s="31"/>
      <c r="J780" s="31"/>
      <c r="K780" s="31"/>
      <c r="L780" s="31"/>
      <c r="M780" s="31"/>
      <c r="N780" s="31"/>
      <c r="O780" s="31"/>
      <c r="P780" s="32"/>
      <c r="Q780" s="32"/>
      <c r="R780" s="32"/>
      <c r="S780" s="32"/>
      <c r="T780" s="32"/>
      <c r="U780" s="32"/>
      <c r="V780" s="32"/>
      <c r="W780" s="32"/>
      <c r="X780" s="32"/>
      <c r="Y780" s="310"/>
      <c r="Z780" s="310"/>
      <c r="AA780" s="142"/>
      <c r="AB780" s="310"/>
    </row>
    <row r="781" spans="1:28" s="444" customFormat="1" x14ac:dyDescent="0.25">
      <c r="A781" s="442">
        <v>66</v>
      </c>
      <c r="B781" s="433" t="s">
        <v>2524</v>
      </c>
      <c r="C781" s="206" t="str">
        <f t="shared" si="42"/>
        <v xml:space="preserve">2C </v>
      </c>
      <c r="D781" s="206" t="s">
        <v>1790</v>
      </c>
      <c r="E781" s="206" t="s">
        <v>768</v>
      </c>
      <c r="F781" s="433"/>
      <c r="G781" s="209" t="s">
        <v>49</v>
      </c>
      <c r="H781" s="209" t="s">
        <v>49</v>
      </c>
      <c r="I781" s="209" t="s">
        <v>49</v>
      </c>
      <c r="J781" s="209" t="s">
        <v>49</v>
      </c>
      <c r="K781" s="209">
        <f>SUM(L781-8)</f>
        <v>41493</v>
      </c>
      <c r="L781" s="209">
        <f t="shared" si="43"/>
        <v>41501</v>
      </c>
      <c r="M781" s="209">
        <f t="shared" si="43"/>
        <v>41501</v>
      </c>
      <c r="N781" s="209">
        <f>SUM(O781-1)</f>
        <v>41501</v>
      </c>
      <c r="O781" s="209">
        <f>SUM(U781-3)</f>
        <v>41502</v>
      </c>
      <c r="P781" s="209">
        <f>SUM(U781*1)</f>
        <v>41505</v>
      </c>
      <c r="Q781" s="209" t="s">
        <v>49</v>
      </c>
      <c r="R781" s="209" t="s">
        <v>49</v>
      </c>
      <c r="S781" s="209" t="s">
        <v>49</v>
      </c>
      <c r="T781" s="209" t="s">
        <v>49</v>
      </c>
      <c r="U781" s="209">
        <f t="shared" si="45"/>
        <v>41505</v>
      </c>
      <c r="V781" s="209">
        <f t="shared" si="45"/>
        <v>41509</v>
      </c>
      <c r="W781" s="209">
        <f>SUM(X781-3)</f>
        <v>41513</v>
      </c>
      <c r="X781" s="209">
        <v>41516</v>
      </c>
      <c r="Y781" s="210"/>
      <c r="Z781" s="210"/>
      <c r="AA781" s="443">
        <v>15000</v>
      </c>
      <c r="AB781" s="210"/>
    </row>
    <row r="782" spans="1:28" x14ac:dyDescent="0.25">
      <c r="A782" s="143"/>
      <c r="B782" s="313" t="s">
        <v>2525</v>
      </c>
      <c r="C782" s="312"/>
      <c r="D782" s="312"/>
      <c r="E782" s="319"/>
      <c r="F782" s="313"/>
      <c r="G782" s="31"/>
      <c r="H782" s="31"/>
      <c r="I782" s="31"/>
      <c r="J782" s="31"/>
      <c r="K782" s="31"/>
      <c r="L782" s="31"/>
      <c r="M782" s="31"/>
      <c r="N782" s="31"/>
      <c r="O782" s="31"/>
      <c r="P782" s="32"/>
      <c r="Q782" s="32"/>
      <c r="R782" s="32"/>
      <c r="S782" s="32"/>
      <c r="T782" s="32"/>
      <c r="U782" s="32"/>
      <c r="V782" s="32"/>
      <c r="W782" s="32"/>
      <c r="X782" s="32"/>
      <c r="Y782" s="310"/>
      <c r="Z782" s="310"/>
      <c r="AA782" s="142"/>
      <c r="AB782" s="310"/>
    </row>
    <row r="783" spans="1:28" x14ac:dyDescent="0.25">
      <c r="A783" s="143"/>
      <c r="B783" s="313" t="s">
        <v>2526</v>
      </c>
      <c r="C783" s="312" t="str">
        <f t="shared" si="42"/>
        <v xml:space="preserve">2C </v>
      </c>
      <c r="D783" s="312"/>
      <c r="E783" s="319" t="s">
        <v>768</v>
      </c>
      <c r="F783" s="313"/>
      <c r="G783" s="31" t="s">
        <v>49</v>
      </c>
      <c r="H783" s="31" t="s">
        <v>49</v>
      </c>
      <c r="I783" s="31" t="s">
        <v>49</v>
      </c>
      <c r="J783" s="31" t="s">
        <v>49</v>
      </c>
      <c r="K783" s="31">
        <f>SUM(L783-8)</f>
        <v>41493</v>
      </c>
      <c r="L783" s="31">
        <f>SUM(M783*1)</f>
        <v>41501</v>
      </c>
      <c r="M783" s="31">
        <f>SUM(N783*1)</f>
        <v>41501</v>
      </c>
      <c r="N783" s="31">
        <f>SUM(O783-1)</f>
        <v>41501</v>
      </c>
      <c r="O783" s="31">
        <f>SUM(U783-3)</f>
        <v>41502</v>
      </c>
      <c r="P783" s="32">
        <f>SUM(U783*1)</f>
        <v>41505</v>
      </c>
      <c r="Q783" s="32" t="s">
        <v>49</v>
      </c>
      <c r="R783" s="32" t="s">
        <v>49</v>
      </c>
      <c r="S783" s="32" t="s">
        <v>49</v>
      </c>
      <c r="T783" s="32" t="s">
        <v>49</v>
      </c>
      <c r="U783" s="32">
        <f t="shared" si="45"/>
        <v>41505</v>
      </c>
      <c r="V783" s="32">
        <f t="shared" si="45"/>
        <v>41509</v>
      </c>
      <c r="W783" s="32">
        <f>SUM(X783-3)</f>
        <v>41513</v>
      </c>
      <c r="X783" s="32">
        <v>41516</v>
      </c>
      <c r="Y783" s="310"/>
      <c r="Z783" s="310"/>
      <c r="AA783" s="142">
        <v>20000</v>
      </c>
      <c r="AB783" s="310"/>
    </row>
    <row r="784" spans="1:28" x14ac:dyDescent="0.25">
      <c r="A784" s="143"/>
      <c r="B784" s="313" t="s">
        <v>2527</v>
      </c>
      <c r="C784" s="312"/>
      <c r="D784" s="312"/>
      <c r="E784" s="319"/>
      <c r="F784" s="313"/>
      <c r="G784" s="31"/>
      <c r="H784" s="31"/>
      <c r="I784" s="31"/>
      <c r="J784" s="31"/>
      <c r="K784" s="31"/>
      <c r="L784" s="31"/>
      <c r="M784" s="31"/>
      <c r="N784" s="31"/>
      <c r="O784" s="31"/>
      <c r="P784" s="32"/>
      <c r="Q784" s="32"/>
      <c r="R784" s="32"/>
      <c r="S784" s="32"/>
      <c r="T784" s="32"/>
      <c r="U784" s="32"/>
      <c r="V784" s="32"/>
      <c r="W784" s="32"/>
      <c r="X784" s="32"/>
      <c r="Y784" s="310"/>
      <c r="Z784" s="310"/>
      <c r="AA784" s="142"/>
      <c r="AB784" s="310"/>
    </row>
    <row r="785" spans="1:28" x14ac:dyDescent="0.25">
      <c r="A785" s="143"/>
      <c r="B785" s="313"/>
      <c r="C785" s="312"/>
      <c r="D785" s="312"/>
      <c r="E785" s="319"/>
      <c r="F785" s="313"/>
      <c r="G785" s="31"/>
      <c r="H785" s="31"/>
      <c r="I785" s="31"/>
      <c r="J785" s="31"/>
      <c r="K785" s="31"/>
      <c r="L785" s="31"/>
      <c r="M785" s="31"/>
      <c r="N785" s="31"/>
      <c r="O785" s="31"/>
      <c r="P785" s="32"/>
      <c r="Q785" s="32"/>
      <c r="R785" s="32"/>
      <c r="S785" s="32"/>
      <c r="T785" s="32"/>
      <c r="U785" s="32"/>
      <c r="V785" s="32"/>
      <c r="W785" s="32"/>
      <c r="X785" s="32"/>
      <c r="Y785" s="310"/>
      <c r="Z785" s="310"/>
      <c r="AA785" s="142"/>
      <c r="AB785" s="310"/>
    </row>
    <row r="786" spans="1:28" x14ac:dyDescent="0.25">
      <c r="A786" s="59"/>
      <c r="B786" s="660" t="s">
        <v>258</v>
      </c>
      <c r="C786" s="661" t="s">
        <v>36</v>
      </c>
      <c r="D786" s="661"/>
      <c r="E786" s="661"/>
      <c r="F786" s="661"/>
      <c r="G786" s="661"/>
      <c r="H786" s="661"/>
      <c r="I786" s="661"/>
      <c r="J786" s="661"/>
      <c r="K786" s="661"/>
      <c r="L786" s="661"/>
      <c r="M786" s="661"/>
      <c r="N786" s="661"/>
      <c r="O786" s="661"/>
      <c r="P786" s="661"/>
      <c r="Q786" s="661"/>
      <c r="R786" s="661"/>
      <c r="S786" s="661"/>
      <c r="T786" s="661"/>
      <c r="U786" s="661"/>
      <c r="V786" s="661"/>
      <c r="W786" s="661"/>
      <c r="X786" s="661"/>
      <c r="Y786" s="661"/>
      <c r="Z786" s="661"/>
      <c r="AA786" s="61">
        <f>SUM(AA12:AA783)</f>
        <v>31869807</v>
      </c>
      <c r="AB786" s="61" t="e">
        <f>SUM(AB10,#REF!,#REF!)</f>
        <v>#REF!</v>
      </c>
    </row>
    <row r="787" spans="1:28" ht="15.75" x14ac:dyDescent="0.25">
      <c r="A787" s="59"/>
      <c r="B787" s="660"/>
      <c r="C787" s="662" t="s">
        <v>37</v>
      </c>
      <c r="D787" s="662"/>
      <c r="E787" s="662"/>
      <c r="F787" s="663"/>
      <c r="G787" s="663"/>
      <c r="H787" s="663"/>
      <c r="I787" s="663"/>
      <c r="J787" s="663"/>
      <c r="K787" s="663"/>
      <c r="L787" s="663"/>
      <c r="M787" s="663"/>
      <c r="N787" s="663"/>
      <c r="O787" s="663"/>
      <c r="P787" s="663"/>
      <c r="Q787" s="663"/>
      <c r="R787" s="663"/>
      <c r="S787" s="663"/>
      <c r="T787" s="663"/>
      <c r="U787" s="663"/>
      <c r="V787" s="663"/>
      <c r="W787" s="663"/>
      <c r="X787" s="663"/>
      <c r="Y787" s="663"/>
      <c r="Z787" s="663"/>
      <c r="AA787" s="219" t="e">
        <f>SUM(AA11,#REF!,#REF!)</f>
        <v>#REF!</v>
      </c>
      <c r="AB787" s="63" t="e">
        <f>SUM(AB11,#REF!,#REF!)</f>
        <v>#REF!</v>
      </c>
    </row>
    <row r="788" spans="1:28" x14ac:dyDescent="0.25">
      <c r="A788" s="59"/>
      <c r="B788" s="65"/>
      <c r="C788" s="66"/>
      <c r="D788" s="66"/>
      <c r="E788" s="66"/>
      <c r="F788" s="66"/>
      <c r="G788" s="66"/>
      <c r="H788" s="66"/>
      <c r="I788" s="66"/>
      <c r="J788" s="66"/>
      <c r="K788" s="66"/>
      <c r="L788" s="66"/>
      <c r="M788" s="66"/>
      <c r="N788" s="66"/>
      <c r="O788" s="66"/>
      <c r="P788" s="66"/>
      <c r="Q788" s="66"/>
      <c r="R788" s="66"/>
      <c r="S788" s="66"/>
      <c r="T788" s="66"/>
      <c r="U788" s="66"/>
      <c r="V788" s="66"/>
      <c r="W788" s="66"/>
      <c r="X788" s="66"/>
      <c r="Y788" s="66"/>
      <c r="Z788" s="66"/>
      <c r="AA788" s="66"/>
    </row>
    <row r="789" spans="1:28" x14ac:dyDescent="0.25">
      <c r="B789" s="68"/>
      <c r="C789" s="69"/>
      <c r="D789" s="69"/>
      <c r="E789" s="69"/>
      <c r="F789" s="70"/>
      <c r="G789" s="70"/>
      <c r="H789" s="70"/>
      <c r="I789" s="70"/>
      <c r="J789" s="70"/>
      <c r="K789" s="70"/>
      <c r="L789" s="70"/>
      <c r="M789" s="70"/>
      <c r="N789" s="70"/>
      <c r="O789" s="70"/>
      <c r="P789" s="70"/>
      <c r="Q789" s="71"/>
      <c r="R789" s="71"/>
      <c r="S789" s="64"/>
      <c r="T789" s="64"/>
      <c r="U789" s="64"/>
      <c r="V789" s="64"/>
      <c r="W789" s="72"/>
      <c r="X789" s="64"/>
      <c r="Y789" s="64"/>
      <c r="Z789" s="74"/>
    </row>
    <row r="790" spans="1:28" ht="31.5" x14ac:dyDescent="0.25">
      <c r="B790" s="75" t="s">
        <v>259</v>
      </c>
      <c r="C790" s="76"/>
      <c r="D790" s="76"/>
      <c r="E790" s="77"/>
      <c r="F790" s="78"/>
      <c r="G790" s="220" t="s">
        <v>260</v>
      </c>
      <c r="H790" s="651"/>
      <c r="I790" s="652"/>
      <c r="J790" s="80"/>
      <c r="K790" s="80"/>
      <c r="L790" s="81" t="s">
        <v>261</v>
      </c>
      <c r="M790" s="82"/>
      <c r="N790" s="77" t="s">
        <v>262</v>
      </c>
      <c r="O790" s="78"/>
      <c r="P790" s="118" t="s">
        <v>263</v>
      </c>
      <c r="Q790" s="76"/>
      <c r="R790" s="84"/>
      <c r="S790" s="85"/>
      <c r="T790" s="86" t="s">
        <v>264</v>
      </c>
      <c r="U790" s="82"/>
      <c r="V790" s="82"/>
      <c r="W790" s="87" t="s">
        <v>262</v>
      </c>
      <c r="X790" s="85"/>
      <c r="Y790" s="653" t="s">
        <v>265</v>
      </c>
      <c r="Z790" s="654"/>
      <c r="AA790" s="651"/>
      <c r="AB790" s="652"/>
    </row>
    <row r="791" spans="1:28" ht="31.5" x14ac:dyDescent="0.25">
      <c r="B791" s="89" t="s">
        <v>266</v>
      </c>
      <c r="C791" s="90"/>
      <c r="D791" s="90"/>
      <c r="E791" s="91"/>
      <c r="F791" s="78"/>
      <c r="G791" s="220" t="s">
        <v>267</v>
      </c>
      <c r="H791" s="651"/>
      <c r="I791" s="652"/>
      <c r="J791" s="80"/>
      <c r="K791" s="80"/>
      <c r="L791" s="92" t="s">
        <v>268</v>
      </c>
      <c r="M791" s="93"/>
      <c r="N791" s="91" t="s">
        <v>262</v>
      </c>
      <c r="O791" s="78"/>
      <c r="P791" s="94" t="s">
        <v>269</v>
      </c>
      <c r="Q791" s="90"/>
      <c r="R791" s="95"/>
      <c r="S791" s="85"/>
      <c r="T791" s="96" t="s">
        <v>270</v>
      </c>
      <c r="U791" s="97"/>
      <c r="V791" s="93"/>
      <c r="W791" s="98" t="s">
        <v>262</v>
      </c>
      <c r="X791" s="85"/>
      <c r="Y791" s="653" t="s">
        <v>271</v>
      </c>
      <c r="Z791" s="654"/>
      <c r="AA791" s="651"/>
      <c r="AB791" s="652"/>
    </row>
    <row r="792" spans="1:28" x14ac:dyDescent="0.25">
      <c r="B792" s="1"/>
      <c r="C792" s="1"/>
      <c r="D792" s="1"/>
      <c r="E792" s="1"/>
      <c r="F792" s="99"/>
      <c r="G792" s="99"/>
      <c r="H792" s="99"/>
      <c r="I792" s="99"/>
      <c r="J792" s="99"/>
      <c r="K792" s="99"/>
      <c r="L792" s="99"/>
      <c r="M792" s="99"/>
      <c r="N792" s="99"/>
      <c r="O792" s="99"/>
      <c r="P792" s="99"/>
      <c r="Q792" s="100"/>
      <c r="R792" s="100"/>
      <c r="S792" s="100"/>
      <c r="T792" s="100"/>
      <c r="U792" s="100"/>
      <c r="V792" s="100"/>
      <c r="W792" s="100"/>
      <c r="X792" s="100"/>
      <c r="Y792" s="100"/>
      <c r="Z792" s="100"/>
      <c r="AA792" s="100"/>
    </row>
    <row r="793" spans="1:28" x14ac:dyDescent="0.25">
      <c r="F793" s="99"/>
      <c r="G793" s="99"/>
      <c r="H793" s="99"/>
      <c r="I793" s="99"/>
      <c r="J793" s="99"/>
      <c r="K793" s="99"/>
      <c r="L793" s="99"/>
      <c r="M793" s="99"/>
      <c r="N793" s="99"/>
      <c r="O793" s="99"/>
      <c r="P793" s="99"/>
      <c r="Q793" s="100"/>
      <c r="R793" s="100"/>
      <c r="S793" s="100"/>
      <c r="T793" s="100"/>
      <c r="U793" s="100"/>
      <c r="V793" s="100"/>
      <c r="W793" s="100"/>
      <c r="X793" s="100"/>
      <c r="Y793" s="100"/>
      <c r="Z793" s="100"/>
      <c r="AA793" s="100"/>
    </row>
    <row r="794" spans="1:28" x14ac:dyDescent="0.25">
      <c r="B794" s="1"/>
      <c r="C794" s="1"/>
      <c r="D794" s="1"/>
      <c r="E794" s="642" t="s">
        <v>272</v>
      </c>
      <c r="F794" s="643"/>
      <c r="G794" s="643"/>
      <c r="H794" s="643"/>
      <c r="I794" s="643"/>
      <c r="J794" s="643"/>
      <c r="K794" s="643"/>
      <c r="L794" s="643"/>
      <c r="M794" s="643"/>
      <c r="N794" s="643"/>
      <c r="O794" s="643"/>
      <c r="P794" s="643"/>
      <c r="Q794" s="643"/>
      <c r="R794" s="643"/>
      <c r="S794" s="643"/>
      <c r="T794" s="643"/>
      <c r="U794" s="643"/>
      <c r="V794" s="643"/>
      <c r="W794" s="644"/>
    </row>
    <row r="795" spans="1:28" x14ac:dyDescent="0.25">
      <c r="B795" s="1"/>
      <c r="C795" s="1"/>
      <c r="D795" s="1"/>
      <c r="E795" s="645"/>
      <c r="F795" s="646"/>
      <c r="G795" s="646"/>
      <c r="H795" s="646"/>
      <c r="I795" s="646"/>
      <c r="J795" s="646"/>
      <c r="K795" s="646"/>
      <c r="L795" s="646"/>
      <c r="M795" s="646"/>
      <c r="N795" s="646"/>
      <c r="O795" s="646"/>
      <c r="P795" s="646"/>
      <c r="Q795" s="646"/>
      <c r="R795" s="646"/>
      <c r="S795" s="646"/>
      <c r="T795" s="646"/>
      <c r="U795" s="646"/>
      <c r="V795" s="646"/>
      <c r="W795" s="647"/>
    </row>
    <row r="796" spans="1:28" x14ac:dyDescent="0.25">
      <c r="E796" s="102"/>
      <c r="F796" s="64"/>
      <c r="G796" s="64"/>
      <c r="H796" s="64"/>
      <c r="I796" s="64"/>
      <c r="J796" s="64"/>
      <c r="K796" s="64"/>
      <c r="L796" s="64"/>
      <c r="M796" s="64"/>
      <c r="N796" s="64"/>
      <c r="O796" s="64"/>
      <c r="P796" s="64"/>
      <c r="Q796" s="103"/>
      <c r="R796" s="64"/>
      <c r="S796" s="103"/>
      <c r="T796" s="103"/>
      <c r="U796" s="103"/>
      <c r="V796" s="103"/>
      <c r="W796" s="104"/>
    </row>
    <row r="797" spans="1:28" x14ac:dyDescent="0.25">
      <c r="E797" s="648" t="s">
        <v>273</v>
      </c>
      <c r="F797" s="649"/>
      <c r="G797" s="649"/>
      <c r="H797" s="649"/>
      <c r="I797" s="649"/>
      <c r="J797" s="649"/>
      <c r="K797" s="649"/>
      <c r="L797" s="649"/>
      <c r="M797" s="649"/>
      <c r="N797" s="649"/>
      <c r="O797" s="649"/>
      <c r="P797" s="649"/>
      <c r="Q797" s="649"/>
      <c r="R797" s="649"/>
      <c r="S797" s="649"/>
      <c r="T797" s="649"/>
      <c r="U797" s="649"/>
      <c r="V797" s="649"/>
      <c r="W797" s="650"/>
    </row>
    <row r="798" spans="1:28" x14ac:dyDescent="0.25">
      <c r="W798" s="99"/>
      <c r="X798" s="99"/>
      <c r="Y798" s="99"/>
      <c r="Z798" s="99"/>
      <c r="AA798" s="99"/>
    </row>
  </sheetData>
  <mergeCells count="44">
    <mergeCell ref="B1:AB1"/>
    <mergeCell ref="B2:AB2"/>
    <mergeCell ref="B3:AB3"/>
    <mergeCell ref="B4:AB4"/>
    <mergeCell ref="B5:AB5"/>
    <mergeCell ref="AA790:AB790"/>
    <mergeCell ref="H791:I791"/>
    <mergeCell ref="Y791:Z791"/>
    <mergeCell ref="AA791:AB791"/>
    <mergeCell ref="B786:B787"/>
    <mergeCell ref="C786:Z786"/>
    <mergeCell ref="C787:Z787"/>
    <mergeCell ref="E794:W795"/>
    <mergeCell ref="E797:W797"/>
    <mergeCell ref="H790:I790"/>
    <mergeCell ref="Y790:Z790"/>
    <mergeCell ref="A6:F8"/>
    <mergeCell ref="G6:AB6"/>
    <mergeCell ref="G7:J7"/>
    <mergeCell ref="K7:N7"/>
    <mergeCell ref="Y10:Y11"/>
    <mergeCell ref="Z10:Z11"/>
    <mergeCell ref="AA10:AA11"/>
    <mergeCell ref="AB10:AB11"/>
    <mergeCell ref="A10:A11"/>
    <mergeCell ref="B10:B11"/>
    <mergeCell ref="C10:C11"/>
    <mergeCell ref="E10:E11"/>
    <mergeCell ref="W7:X7"/>
    <mergeCell ref="Y7:AB8"/>
    <mergeCell ref="G8:H8"/>
    <mergeCell ref="I8:J8"/>
    <mergeCell ref="W8:X8"/>
    <mergeCell ref="K8:L8"/>
    <mergeCell ref="M8:N8"/>
    <mergeCell ref="O8:P8"/>
    <mergeCell ref="Q8:R8"/>
    <mergeCell ref="S8:T8"/>
    <mergeCell ref="U8:V8"/>
    <mergeCell ref="D9:E9"/>
    <mergeCell ref="D10:D11"/>
    <mergeCell ref="F10:F11"/>
    <mergeCell ref="O7:R7"/>
    <mergeCell ref="S7:V7"/>
  </mergeCells>
  <pageMargins left="0.7" right="0.7" top="0.75" bottom="0.75" header="0.3" footer="0.3"/>
  <pageSetup paperSize="5"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56"/>
  <sheetViews>
    <sheetView workbookViewId="0">
      <selection activeCell="F13" sqref="F13"/>
    </sheetView>
  </sheetViews>
  <sheetFormatPr baseColWidth="10" defaultColWidth="9.140625" defaultRowHeight="15" x14ac:dyDescent="0.25"/>
  <cols>
    <col min="2" max="2" width="27" customWidth="1"/>
    <col min="11" max="11" width="11.7109375" customWidth="1"/>
    <col min="12" max="12" width="11.28515625" customWidth="1"/>
    <col min="13" max="13" width="11.140625" customWidth="1"/>
    <col min="14" max="14" width="11.5703125" customWidth="1"/>
    <col min="15" max="15" width="11" customWidth="1"/>
    <col min="16" max="16" width="11.7109375" customWidth="1"/>
    <col min="19" max="20" width="10.140625" bestFit="1" customWidth="1"/>
    <col min="21" max="21" width="11.85546875" customWidth="1"/>
    <col min="22" max="22" width="11.28515625" customWidth="1"/>
    <col min="23" max="23" width="11.85546875" customWidth="1"/>
    <col min="24" max="24" width="11.28515625" customWidth="1"/>
    <col min="27" max="27" width="13.7109375" customWidth="1"/>
    <col min="28" max="28" width="14.140625" customWidth="1"/>
  </cols>
  <sheetData>
    <row r="1" spans="1:28" ht="18" x14ac:dyDescent="0.25">
      <c r="A1" s="1"/>
      <c r="B1" s="664" t="s">
        <v>0</v>
      </c>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4"/>
    </row>
    <row r="2" spans="1:28" ht="18" x14ac:dyDescent="0.25">
      <c r="B2" s="664" t="s">
        <v>1</v>
      </c>
      <c r="C2" s="664"/>
      <c r="D2" s="664"/>
      <c r="E2" s="664"/>
      <c r="F2" s="664"/>
      <c r="G2" s="664"/>
      <c r="H2" s="664"/>
      <c r="I2" s="664"/>
      <c r="J2" s="664"/>
      <c r="K2" s="664"/>
      <c r="L2" s="664"/>
      <c r="M2" s="664"/>
      <c r="N2" s="664"/>
      <c r="O2" s="664"/>
      <c r="P2" s="664"/>
      <c r="Q2" s="664"/>
      <c r="R2" s="664"/>
      <c r="S2" s="664"/>
      <c r="T2" s="664"/>
      <c r="U2" s="664"/>
      <c r="V2" s="664"/>
      <c r="W2" s="664"/>
      <c r="X2" s="664"/>
      <c r="Y2" s="664"/>
      <c r="Z2" s="664"/>
      <c r="AA2" s="664"/>
      <c r="AB2" s="664"/>
    </row>
    <row r="3" spans="1:28" ht="20.25" x14ac:dyDescent="0.3">
      <c r="B3" s="665" t="s">
        <v>1196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row>
    <row r="4" spans="1:28" ht="18" x14ac:dyDescent="0.25">
      <c r="B4" s="664" t="s">
        <v>3</v>
      </c>
      <c r="C4" s="664"/>
      <c r="D4" s="664"/>
      <c r="E4" s="664"/>
      <c r="F4" s="664"/>
      <c r="G4" s="664"/>
      <c r="H4" s="664"/>
      <c r="I4" s="664"/>
      <c r="J4" s="664"/>
      <c r="K4" s="664"/>
      <c r="L4" s="664"/>
      <c r="M4" s="664"/>
      <c r="N4" s="664"/>
      <c r="O4" s="664"/>
      <c r="P4" s="664"/>
      <c r="Q4" s="664"/>
      <c r="R4" s="664"/>
      <c r="S4" s="664"/>
      <c r="T4" s="664"/>
      <c r="U4" s="664"/>
      <c r="V4" s="664"/>
      <c r="W4" s="664"/>
      <c r="X4" s="664"/>
      <c r="Y4" s="664"/>
      <c r="Z4" s="664"/>
      <c r="AA4" s="664"/>
      <c r="AB4" s="664"/>
    </row>
    <row r="5" spans="1:28" ht="15.75" x14ac:dyDescent="0.25">
      <c r="A5" s="2"/>
      <c r="B5" s="666"/>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row>
    <row r="6" spans="1:28" x14ac:dyDescent="0.25">
      <c r="B6" s="1"/>
      <c r="C6" s="1"/>
      <c r="D6" s="1"/>
      <c r="E6" s="1"/>
      <c r="F6" s="1"/>
      <c r="G6" s="1"/>
      <c r="H6" s="1"/>
      <c r="I6" s="1"/>
      <c r="J6" s="1"/>
      <c r="K6" s="1"/>
      <c r="L6" s="1"/>
      <c r="M6" s="1"/>
      <c r="N6" s="1"/>
      <c r="O6" s="1"/>
      <c r="P6" s="1"/>
      <c r="R6" s="3"/>
      <c r="S6" s="3"/>
      <c r="T6" s="3"/>
      <c r="U6" s="3"/>
      <c r="V6" s="3"/>
      <c r="X6" s="4"/>
      <c r="AA6" s="4"/>
    </row>
    <row r="7" spans="1:28" x14ac:dyDescent="0.25">
      <c r="A7" s="655" t="s">
        <v>4</v>
      </c>
      <c r="B7" s="655"/>
      <c r="C7" s="655"/>
      <c r="D7" s="655"/>
      <c r="E7" s="655"/>
      <c r="F7" s="655"/>
      <c r="G7" s="671" t="s">
        <v>1197</v>
      </c>
      <c r="H7" s="671"/>
      <c r="I7" s="671"/>
      <c r="J7" s="671"/>
      <c r="K7" s="671"/>
      <c r="L7" s="671"/>
      <c r="M7" s="671"/>
      <c r="N7" s="671"/>
      <c r="O7" s="671"/>
      <c r="P7" s="671"/>
      <c r="Q7" s="671"/>
      <c r="R7" s="671"/>
      <c r="S7" s="671"/>
      <c r="T7" s="671"/>
      <c r="U7" s="671"/>
      <c r="V7" s="671"/>
      <c r="W7" s="671"/>
      <c r="X7" s="671"/>
      <c r="Y7" s="671"/>
      <c r="Z7" s="671"/>
      <c r="AA7" s="671"/>
      <c r="AB7" s="672"/>
    </row>
    <row r="8" spans="1:28" x14ac:dyDescent="0.25">
      <c r="A8" s="655"/>
      <c r="B8" s="655"/>
      <c r="C8" s="655"/>
      <c r="D8" s="655"/>
      <c r="E8" s="655"/>
      <c r="F8" s="655"/>
      <c r="G8" s="671" t="s">
        <v>6</v>
      </c>
      <c r="H8" s="671"/>
      <c r="I8" s="671"/>
      <c r="J8" s="672"/>
      <c r="K8" s="679" t="s">
        <v>7</v>
      </c>
      <c r="L8" s="671"/>
      <c r="M8" s="671"/>
      <c r="N8" s="672"/>
      <c r="O8" s="679" t="s">
        <v>8</v>
      </c>
      <c r="P8" s="671"/>
      <c r="Q8" s="671"/>
      <c r="R8" s="671"/>
      <c r="S8" s="679" t="s">
        <v>9</v>
      </c>
      <c r="T8" s="671"/>
      <c r="U8" s="671"/>
      <c r="V8" s="672"/>
      <c r="W8" s="679" t="s">
        <v>10</v>
      </c>
      <c r="X8" s="672"/>
      <c r="Y8" s="680" t="s">
        <v>11</v>
      </c>
      <c r="Z8" s="681"/>
      <c r="AA8" s="681"/>
      <c r="AB8" s="682"/>
    </row>
    <row r="9" spans="1:28" ht="15.75" thickBot="1" x14ac:dyDescent="0.3">
      <c r="A9" s="655"/>
      <c r="B9" s="655"/>
      <c r="C9" s="655"/>
      <c r="D9" s="655"/>
      <c r="E9" s="655"/>
      <c r="F9" s="655"/>
      <c r="G9" s="686" t="s">
        <v>12</v>
      </c>
      <c r="H9" s="687"/>
      <c r="I9" s="688" t="s">
        <v>13</v>
      </c>
      <c r="J9" s="689"/>
      <c r="K9" s="690" t="s">
        <v>14</v>
      </c>
      <c r="L9" s="689"/>
      <c r="M9" s="690" t="s">
        <v>15</v>
      </c>
      <c r="N9" s="689"/>
      <c r="O9" s="690" t="s">
        <v>16</v>
      </c>
      <c r="P9" s="689"/>
      <c r="Q9" s="690" t="s">
        <v>17</v>
      </c>
      <c r="R9" s="689"/>
      <c r="S9" s="690" t="s">
        <v>18</v>
      </c>
      <c r="T9" s="689"/>
      <c r="U9" s="690" t="s">
        <v>19</v>
      </c>
      <c r="V9" s="689"/>
      <c r="W9" s="690" t="s">
        <v>20</v>
      </c>
      <c r="X9" s="689"/>
      <c r="Y9" s="683"/>
      <c r="Z9" s="684"/>
      <c r="AA9" s="684"/>
      <c r="AB9" s="685"/>
    </row>
    <row r="10" spans="1:28" ht="39" thickTop="1" x14ac:dyDescent="0.25">
      <c r="A10" s="5" t="s">
        <v>21</v>
      </c>
      <c r="B10" s="6" t="s">
        <v>22</v>
      </c>
      <c r="C10" s="300" t="s">
        <v>23</v>
      </c>
      <c r="D10" s="674" t="s">
        <v>24</v>
      </c>
      <c r="E10" s="675"/>
      <c r="F10" s="8" t="s">
        <v>25</v>
      </c>
      <c r="G10" s="9" t="s">
        <v>26</v>
      </c>
      <c r="H10" s="9" t="s">
        <v>27</v>
      </c>
      <c r="I10" s="9" t="s">
        <v>26</v>
      </c>
      <c r="J10" s="9" t="s">
        <v>27</v>
      </c>
      <c r="K10" s="9" t="s">
        <v>26</v>
      </c>
      <c r="L10" s="9" t="s">
        <v>27</v>
      </c>
      <c r="M10" s="9" t="s">
        <v>26</v>
      </c>
      <c r="N10" s="9" t="s">
        <v>27</v>
      </c>
      <c r="O10" s="9" t="s">
        <v>26</v>
      </c>
      <c r="P10" s="9" t="s">
        <v>27</v>
      </c>
      <c r="Q10" s="8" t="s">
        <v>26</v>
      </c>
      <c r="R10" s="8" t="s">
        <v>27</v>
      </c>
      <c r="S10" s="8" t="s">
        <v>26</v>
      </c>
      <c r="T10" s="8" t="s">
        <v>27</v>
      </c>
      <c r="U10" s="8" t="s">
        <v>26</v>
      </c>
      <c r="V10" s="8" t="s">
        <v>27</v>
      </c>
      <c r="W10" s="8" t="s">
        <v>26</v>
      </c>
      <c r="X10" s="10" t="s">
        <v>27</v>
      </c>
      <c r="Y10" s="300" t="s">
        <v>28</v>
      </c>
      <c r="Z10" s="300" t="s">
        <v>29</v>
      </c>
      <c r="AA10" s="10" t="s">
        <v>30</v>
      </c>
      <c r="AB10" s="300" t="s">
        <v>31</v>
      </c>
    </row>
    <row r="11" spans="1:28" x14ac:dyDescent="0.25">
      <c r="A11" s="676"/>
      <c r="B11" s="678" t="s">
        <v>32</v>
      </c>
      <c r="C11" s="637" t="s">
        <v>33</v>
      </c>
      <c r="D11" s="667" t="s">
        <v>34</v>
      </c>
      <c r="E11" s="699"/>
      <c r="F11" s="638" t="s">
        <v>35</v>
      </c>
      <c r="G11" s="291" t="s">
        <v>36</v>
      </c>
      <c r="H11" s="291" t="s">
        <v>36</v>
      </c>
      <c r="I11" s="291" t="s">
        <v>36</v>
      </c>
      <c r="J11" s="291" t="s">
        <v>36</v>
      </c>
      <c r="K11" s="291" t="s">
        <v>36</v>
      </c>
      <c r="L11" s="291" t="s">
        <v>36</v>
      </c>
      <c r="M11" s="291" t="s">
        <v>36</v>
      </c>
      <c r="N11" s="291" t="s">
        <v>36</v>
      </c>
      <c r="O11" s="291" t="s">
        <v>36</v>
      </c>
      <c r="P11" s="291" t="s">
        <v>36</v>
      </c>
      <c r="Q11" s="291" t="s">
        <v>36</v>
      </c>
      <c r="R11" s="291" t="s">
        <v>36</v>
      </c>
      <c r="S11" s="291" t="s">
        <v>36</v>
      </c>
      <c r="T11" s="291" t="s">
        <v>36</v>
      </c>
      <c r="U11" s="291" t="s">
        <v>36</v>
      </c>
      <c r="V11" s="291" t="s">
        <v>36</v>
      </c>
      <c r="W11" s="291" t="s">
        <v>36</v>
      </c>
      <c r="X11" s="292" t="s">
        <v>36</v>
      </c>
      <c r="Y11" s="656" t="s">
        <v>37</v>
      </c>
      <c r="Z11" s="656" t="s">
        <v>37</v>
      </c>
      <c r="AA11" s="673"/>
      <c r="AB11" s="656" t="s">
        <v>37</v>
      </c>
    </row>
    <row r="12" spans="1:28" ht="36" x14ac:dyDescent="0.25">
      <c r="A12" s="677"/>
      <c r="B12" s="678"/>
      <c r="C12" s="637"/>
      <c r="D12" s="289" t="s">
        <v>38</v>
      </c>
      <c r="E12" s="14" t="s">
        <v>39</v>
      </c>
      <c r="F12" s="638"/>
      <c r="G12" s="15" t="s">
        <v>37</v>
      </c>
      <c r="H12" s="15" t="s">
        <v>37</v>
      </c>
      <c r="I12" s="15" t="s">
        <v>37</v>
      </c>
      <c r="J12" s="15" t="s">
        <v>37</v>
      </c>
      <c r="K12" s="15" t="s">
        <v>37</v>
      </c>
      <c r="L12" s="15" t="s">
        <v>37</v>
      </c>
      <c r="M12" s="15" t="s">
        <v>37</v>
      </c>
      <c r="N12" s="15" t="s">
        <v>37</v>
      </c>
      <c r="O12" s="15" t="s">
        <v>37</v>
      </c>
      <c r="P12" s="15" t="s">
        <v>37</v>
      </c>
      <c r="Q12" s="15" t="s">
        <v>37</v>
      </c>
      <c r="R12" s="16" t="s">
        <v>37</v>
      </c>
      <c r="S12" s="16" t="s">
        <v>37</v>
      </c>
      <c r="T12" s="16" t="s">
        <v>37</v>
      </c>
      <c r="U12" s="16" t="s">
        <v>37</v>
      </c>
      <c r="V12" s="16" t="s">
        <v>37</v>
      </c>
      <c r="W12" s="16" t="s">
        <v>37</v>
      </c>
      <c r="X12" s="17" t="s">
        <v>37</v>
      </c>
      <c r="Y12" s="656"/>
      <c r="Z12" s="656"/>
      <c r="AA12" s="673"/>
      <c r="AB12" s="656"/>
    </row>
    <row r="13" spans="1:28" ht="144" x14ac:dyDescent="0.25">
      <c r="A13" s="18"/>
      <c r="B13" s="19" t="s">
        <v>40</v>
      </c>
      <c r="C13" s="20" t="s">
        <v>41</v>
      </c>
      <c r="D13" s="20" t="s">
        <v>42</v>
      </c>
      <c r="E13" s="21" t="s">
        <v>43</v>
      </c>
      <c r="F13" s="22" t="s">
        <v>44</v>
      </c>
      <c r="G13" s="23"/>
      <c r="H13" s="23"/>
      <c r="I13" s="23"/>
      <c r="J13" s="23"/>
      <c r="K13" s="23"/>
      <c r="L13" s="23"/>
      <c r="M13" s="23"/>
      <c r="N13" s="23"/>
      <c r="O13" s="23"/>
      <c r="P13" s="23"/>
      <c r="Q13" s="23"/>
      <c r="R13" s="23"/>
      <c r="S13" s="23"/>
      <c r="T13" s="23"/>
      <c r="U13" s="23"/>
      <c r="V13" s="23"/>
      <c r="W13" s="23"/>
      <c r="X13" s="23"/>
      <c r="Y13" s="24"/>
      <c r="Z13" s="24"/>
      <c r="AA13" s="25"/>
      <c r="AB13" s="24"/>
    </row>
    <row r="14" spans="1:28" s="421" customFormat="1" ht="26.25" x14ac:dyDescent="0.25">
      <c r="A14" s="458">
        <v>1</v>
      </c>
      <c r="B14" s="459" t="s">
        <v>1198</v>
      </c>
      <c r="C14" s="434" t="s">
        <v>1225</v>
      </c>
      <c r="D14" s="435" t="s">
        <v>1199</v>
      </c>
      <c r="E14" s="436" t="s">
        <v>1200</v>
      </c>
      <c r="F14" s="437"/>
      <c r="G14" s="209" t="s">
        <v>49</v>
      </c>
      <c r="H14" s="209" t="s">
        <v>49</v>
      </c>
      <c r="I14" s="209" t="s">
        <v>49</v>
      </c>
      <c r="J14" s="209" t="s">
        <v>49</v>
      </c>
      <c r="K14" s="209" t="s">
        <v>49</v>
      </c>
      <c r="L14" s="209" t="s">
        <v>49</v>
      </c>
      <c r="M14" s="209" t="s">
        <v>49</v>
      </c>
      <c r="N14" s="209" t="s">
        <v>49</v>
      </c>
      <c r="O14" s="209" t="s">
        <v>49</v>
      </c>
      <c r="P14" s="209" t="s">
        <v>49</v>
      </c>
      <c r="Q14" s="209" t="s">
        <v>49</v>
      </c>
      <c r="R14" s="209" t="s">
        <v>49</v>
      </c>
      <c r="S14" s="209" t="s">
        <v>49</v>
      </c>
      <c r="T14" s="209" t="s">
        <v>49</v>
      </c>
      <c r="U14" s="209">
        <v>41276</v>
      </c>
      <c r="V14" s="209">
        <v>41639</v>
      </c>
      <c r="W14" s="209">
        <v>41276</v>
      </c>
      <c r="X14" s="209">
        <v>41639</v>
      </c>
      <c r="Y14" s="438" t="s">
        <v>1201</v>
      </c>
      <c r="Z14" s="438" t="s">
        <v>1202</v>
      </c>
      <c r="AA14" s="439">
        <v>408000</v>
      </c>
      <c r="AB14" s="438"/>
    </row>
    <row r="15" spans="1:28" ht="26.25" x14ac:dyDescent="0.25">
      <c r="A15" s="26"/>
      <c r="B15" s="36" t="s">
        <v>1203</v>
      </c>
      <c r="C15" s="301"/>
      <c r="D15" s="29"/>
      <c r="E15" s="30"/>
      <c r="F15" s="30"/>
      <c r="G15" s="31"/>
      <c r="H15" s="31"/>
      <c r="I15" s="31"/>
      <c r="J15" s="31"/>
      <c r="K15" s="31"/>
      <c r="L15" s="31"/>
      <c r="M15" s="31"/>
      <c r="N15" s="31"/>
      <c r="O15" s="31"/>
      <c r="P15" s="32"/>
      <c r="Q15" s="32"/>
      <c r="R15" s="32"/>
      <c r="S15" s="32"/>
      <c r="T15" s="32"/>
      <c r="U15" s="32"/>
      <c r="V15" s="32"/>
      <c r="W15" s="32"/>
      <c r="X15" s="33"/>
      <c r="Y15" s="34"/>
      <c r="Z15" s="34"/>
      <c r="AA15" s="35"/>
      <c r="AB15" s="34"/>
    </row>
    <row r="16" spans="1:28" s="421" customFormat="1" ht="25.5" x14ac:dyDescent="0.25">
      <c r="A16" s="458">
        <v>2</v>
      </c>
      <c r="B16" s="459" t="s">
        <v>274</v>
      </c>
      <c r="C16" s="434" t="str">
        <f>IF(AA16&gt;=450000,"LPN",IF(AND(AA16&gt;190000,AA16&lt;470000),"LP",IF(AND(AA16&gt;=56000,AA16&lt;=190000),"3C","2C ")))</f>
        <v xml:space="preserve">2C </v>
      </c>
      <c r="D16" s="435" t="s">
        <v>1199</v>
      </c>
      <c r="E16" s="436" t="s">
        <v>1204</v>
      </c>
      <c r="F16" s="436"/>
      <c r="G16" s="209" t="s">
        <v>49</v>
      </c>
      <c r="H16" s="209" t="s">
        <v>49</v>
      </c>
      <c r="I16" s="209" t="s">
        <v>49</v>
      </c>
      <c r="J16" s="209" t="s">
        <v>49</v>
      </c>
      <c r="K16" s="209">
        <v>41431</v>
      </c>
      <c r="L16" s="209">
        <v>41431</v>
      </c>
      <c r="M16" s="209">
        <f>SUM(N16*1)</f>
        <v>41438</v>
      </c>
      <c r="N16" s="209">
        <v>41438</v>
      </c>
      <c r="O16" s="209">
        <v>41445</v>
      </c>
      <c r="P16" s="209">
        <v>41445</v>
      </c>
      <c r="Q16" s="209" t="s">
        <v>49</v>
      </c>
      <c r="R16" s="209" t="s">
        <v>49</v>
      </c>
      <c r="S16" s="209">
        <v>41452</v>
      </c>
      <c r="T16" s="209">
        <v>41452</v>
      </c>
      <c r="U16" s="209">
        <v>41456</v>
      </c>
      <c r="V16" s="209">
        <v>41485</v>
      </c>
      <c r="W16" s="209">
        <v>41485</v>
      </c>
      <c r="X16" s="209">
        <v>41485</v>
      </c>
      <c r="Y16" s="438"/>
      <c r="Z16" s="438"/>
      <c r="AA16" s="439">
        <v>31500</v>
      </c>
      <c r="AB16" s="438"/>
    </row>
    <row r="17" spans="1:28" ht="26.25" x14ac:dyDescent="0.25">
      <c r="A17" s="26"/>
      <c r="B17" s="36" t="s">
        <v>1205</v>
      </c>
      <c r="C17" s="301"/>
      <c r="D17" s="29"/>
      <c r="E17" s="30"/>
      <c r="F17" s="30"/>
      <c r="G17" s="31"/>
      <c r="H17" s="31"/>
      <c r="I17" s="31"/>
      <c r="J17" s="31"/>
      <c r="K17" s="31"/>
      <c r="L17" s="31"/>
      <c r="M17" s="31"/>
      <c r="N17" s="31"/>
      <c r="O17" s="31"/>
      <c r="P17" s="32"/>
      <c r="Q17" s="32"/>
      <c r="R17" s="32"/>
      <c r="S17" s="32"/>
      <c r="T17" s="32"/>
      <c r="U17" s="32"/>
      <c r="V17" s="32"/>
      <c r="W17" s="32"/>
      <c r="X17" s="33"/>
      <c r="Y17" s="34"/>
      <c r="Z17" s="34"/>
      <c r="AA17" s="35"/>
      <c r="AB17" s="34"/>
    </row>
    <row r="18" spans="1:28" s="421" customFormat="1" ht="26.25" x14ac:dyDescent="0.25">
      <c r="A18" s="458">
        <v>3</v>
      </c>
      <c r="B18" s="459" t="s">
        <v>321</v>
      </c>
      <c r="C18" s="434" t="s">
        <v>1225</v>
      </c>
      <c r="D18" s="435" t="s">
        <v>1199</v>
      </c>
      <c r="E18" s="436" t="s">
        <v>1206</v>
      </c>
      <c r="F18" s="436"/>
      <c r="G18" s="209" t="s">
        <v>49</v>
      </c>
      <c r="H18" s="209" t="s">
        <v>49</v>
      </c>
      <c r="I18" s="209" t="s">
        <v>49</v>
      </c>
      <c r="J18" s="209" t="s">
        <v>49</v>
      </c>
      <c r="K18" s="209" t="s">
        <v>49</v>
      </c>
      <c r="L18" s="209" t="s">
        <v>49</v>
      </c>
      <c r="M18" s="209" t="s">
        <v>49</v>
      </c>
      <c r="N18" s="209" t="s">
        <v>49</v>
      </c>
      <c r="O18" s="209" t="s">
        <v>49</v>
      </c>
      <c r="P18" s="209" t="s">
        <v>49</v>
      </c>
      <c r="Q18" s="209" t="s">
        <v>49</v>
      </c>
      <c r="R18" s="209" t="s">
        <v>49</v>
      </c>
      <c r="S18" s="209" t="s">
        <v>49</v>
      </c>
      <c r="T18" s="209" t="s">
        <v>49</v>
      </c>
      <c r="U18" s="209">
        <v>41598</v>
      </c>
      <c r="V18" s="209">
        <v>41598</v>
      </c>
      <c r="W18" s="209">
        <v>41641</v>
      </c>
      <c r="X18" s="209">
        <v>42004</v>
      </c>
      <c r="Y18" s="438"/>
      <c r="Z18" s="438"/>
      <c r="AA18" s="439">
        <v>2240</v>
      </c>
      <c r="AB18" s="438"/>
    </row>
    <row r="19" spans="1:28" ht="26.25" x14ac:dyDescent="0.25">
      <c r="A19" s="26"/>
      <c r="B19" s="36" t="s">
        <v>1207</v>
      </c>
      <c r="C19" s="301"/>
      <c r="D19" s="29"/>
      <c r="E19" s="30"/>
      <c r="F19" s="30"/>
      <c r="G19" s="31"/>
      <c r="H19" s="31"/>
      <c r="I19" s="31"/>
      <c r="J19" s="31"/>
      <c r="K19" s="31"/>
      <c r="L19" s="31"/>
      <c r="M19" s="31"/>
      <c r="N19" s="31"/>
      <c r="O19" s="31"/>
      <c r="P19" s="32"/>
      <c r="Q19" s="32"/>
      <c r="R19" s="32"/>
      <c r="S19" s="32"/>
      <c r="T19" s="32"/>
      <c r="U19" s="32"/>
      <c r="V19" s="32"/>
      <c r="W19" s="32"/>
      <c r="X19" s="33"/>
      <c r="Y19" s="34"/>
      <c r="Z19" s="34"/>
      <c r="AA19" s="35"/>
      <c r="AB19" s="34"/>
    </row>
    <row r="20" spans="1:28" s="421" customFormat="1" ht="26.25" x14ac:dyDescent="0.25">
      <c r="A20" s="458">
        <v>4</v>
      </c>
      <c r="B20" s="459" t="s">
        <v>1208</v>
      </c>
      <c r="C20" s="434" t="s">
        <v>1225</v>
      </c>
      <c r="D20" s="435" t="s">
        <v>1199</v>
      </c>
      <c r="E20" s="436" t="s">
        <v>1209</v>
      </c>
      <c r="F20" s="436"/>
      <c r="G20" s="209" t="s">
        <v>49</v>
      </c>
      <c r="H20" s="209" t="s">
        <v>49</v>
      </c>
      <c r="I20" s="209" t="s">
        <v>49</v>
      </c>
      <c r="J20" s="209" t="s">
        <v>49</v>
      </c>
      <c r="K20" s="209" t="s">
        <v>49</v>
      </c>
      <c r="L20" s="209" t="s">
        <v>49</v>
      </c>
      <c r="M20" s="209" t="s">
        <v>49</v>
      </c>
      <c r="N20" s="209" t="s">
        <v>49</v>
      </c>
      <c r="O20" s="209" t="s">
        <v>49</v>
      </c>
      <c r="P20" s="209" t="s">
        <v>49</v>
      </c>
      <c r="Q20" s="209" t="s">
        <v>49</v>
      </c>
      <c r="R20" s="209" t="s">
        <v>49</v>
      </c>
      <c r="S20" s="209" t="s">
        <v>49</v>
      </c>
      <c r="T20" s="209" t="s">
        <v>49</v>
      </c>
      <c r="U20" s="209">
        <v>41519</v>
      </c>
      <c r="V20" s="209">
        <v>41639</v>
      </c>
      <c r="W20" s="209">
        <v>41519</v>
      </c>
      <c r="X20" s="209">
        <v>41639</v>
      </c>
      <c r="Y20" s="438"/>
      <c r="Z20" s="438"/>
      <c r="AA20" s="439">
        <v>800</v>
      </c>
      <c r="AB20" s="438"/>
    </row>
    <row r="21" spans="1:28" ht="26.25" x14ac:dyDescent="0.25">
      <c r="A21" s="26"/>
      <c r="B21" s="36" t="s">
        <v>1210</v>
      </c>
      <c r="C21" s="301"/>
      <c r="D21" s="29"/>
      <c r="E21" s="30"/>
      <c r="F21" s="30"/>
      <c r="G21" s="31"/>
      <c r="H21" s="31"/>
      <c r="I21" s="31"/>
      <c r="J21" s="31"/>
      <c r="K21" s="31"/>
      <c r="L21" s="31"/>
      <c r="M21" s="31"/>
      <c r="N21" s="31"/>
      <c r="O21" s="31"/>
      <c r="P21" s="32"/>
      <c r="Q21" s="32"/>
      <c r="R21" s="32"/>
      <c r="S21" s="32"/>
      <c r="T21" s="32"/>
      <c r="U21" s="32"/>
      <c r="V21" s="32"/>
      <c r="W21" s="32"/>
      <c r="X21" s="33"/>
      <c r="Y21" s="34"/>
      <c r="Z21" s="34"/>
      <c r="AA21" s="35"/>
      <c r="AB21" s="34"/>
    </row>
    <row r="22" spans="1:28" s="421" customFormat="1" ht="26.25" x14ac:dyDescent="0.25">
      <c r="A22" s="458">
        <v>5</v>
      </c>
      <c r="B22" s="459" t="s">
        <v>235</v>
      </c>
      <c r="C22" s="434" t="str">
        <f>IF(AA22&gt;=450000,"LPN",IF(AND(AA22&gt;190000,AA22&lt;470000),"LP",IF(AND(AA22&gt;=56000,AA22&lt;=190000),"3C","2C ")))</f>
        <v xml:space="preserve">2C </v>
      </c>
      <c r="D22" s="435" t="s">
        <v>1199</v>
      </c>
      <c r="E22" s="436" t="s">
        <v>1211</v>
      </c>
      <c r="F22" s="436"/>
      <c r="G22" s="209" t="s">
        <v>49</v>
      </c>
      <c r="H22" s="209" t="s">
        <v>49</v>
      </c>
      <c r="I22" s="209" t="s">
        <v>49</v>
      </c>
      <c r="J22" s="209" t="s">
        <v>49</v>
      </c>
      <c r="K22" s="209">
        <v>41431</v>
      </c>
      <c r="L22" s="209">
        <v>41431</v>
      </c>
      <c r="M22" s="209">
        <f>SUM(N22*1)</f>
        <v>41438</v>
      </c>
      <c r="N22" s="209">
        <v>41438</v>
      </c>
      <c r="O22" s="209">
        <v>41445</v>
      </c>
      <c r="P22" s="209">
        <v>41445</v>
      </c>
      <c r="Q22" s="209" t="s">
        <v>49</v>
      </c>
      <c r="R22" s="209" t="s">
        <v>49</v>
      </c>
      <c r="S22" s="209">
        <v>41452</v>
      </c>
      <c r="T22" s="209">
        <v>41452</v>
      </c>
      <c r="U22" s="209">
        <v>41456</v>
      </c>
      <c r="V22" s="209">
        <v>41485</v>
      </c>
      <c r="W22" s="209">
        <v>41485</v>
      </c>
      <c r="X22" s="209">
        <v>41516</v>
      </c>
      <c r="Y22" s="438"/>
      <c r="Z22" s="438"/>
      <c r="AA22" s="439">
        <v>2400</v>
      </c>
      <c r="AB22" s="438"/>
    </row>
    <row r="23" spans="1:28" ht="39" x14ac:dyDescent="0.25">
      <c r="A23" s="26"/>
      <c r="B23" s="36" t="s">
        <v>1212</v>
      </c>
      <c r="C23" s="301"/>
      <c r="D23" s="29"/>
      <c r="E23" s="30"/>
      <c r="F23" s="30"/>
      <c r="G23" s="31"/>
      <c r="H23" s="31"/>
      <c r="I23" s="31"/>
      <c r="J23" s="31"/>
      <c r="K23" s="31"/>
      <c r="L23" s="31"/>
      <c r="M23" s="31"/>
      <c r="N23" s="31"/>
      <c r="O23" s="31"/>
      <c r="P23" s="31"/>
      <c r="Q23" s="31"/>
      <c r="R23" s="31"/>
      <c r="S23" s="31"/>
      <c r="T23" s="31"/>
      <c r="U23" s="31"/>
      <c r="V23" s="31"/>
      <c r="W23" s="31"/>
      <c r="X23" s="33"/>
      <c r="Y23" s="37"/>
      <c r="Z23" s="37"/>
      <c r="AA23" s="35"/>
      <c r="AB23" s="37"/>
    </row>
    <row r="24" spans="1:28" s="421" customFormat="1" ht="26.25" x14ac:dyDescent="0.25">
      <c r="A24" s="458">
        <v>6</v>
      </c>
      <c r="B24" s="459" t="s">
        <v>1213</v>
      </c>
      <c r="C24" s="434" t="str">
        <f>IF(AA24&gt;=450000,"LPN",IF(AND(AA24&gt;190000,AA24&lt;470000),"LP",IF(AND(AA24&gt;=56000,AA24&lt;=190000),"3C","2C ")))</f>
        <v>3C</v>
      </c>
      <c r="D24" s="435" t="s">
        <v>1199</v>
      </c>
      <c r="E24" s="436" t="s">
        <v>1214</v>
      </c>
      <c r="F24" s="436"/>
      <c r="G24" s="209" t="s">
        <v>49</v>
      </c>
      <c r="H24" s="209" t="s">
        <v>49</v>
      </c>
      <c r="I24" s="209" t="s">
        <v>49</v>
      </c>
      <c r="J24" s="209" t="s">
        <v>49</v>
      </c>
      <c r="K24" s="209">
        <v>41431</v>
      </c>
      <c r="L24" s="209">
        <v>41431</v>
      </c>
      <c r="M24" s="209">
        <f>SUM(N24*1)</f>
        <v>41438</v>
      </c>
      <c r="N24" s="209">
        <v>41438</v>
      </c>
      <c r="O24" s="209">
        <v>41445</v>
      </c>
      <c r="P24" s="209">
        <v>41445</v>
      </c>
      <c r="Q24" s="209" t="s">
        <v>49</v>
      </c>
      <c r="R24" s="209" t="s">
        <v>49</v>
      </c>
      <c r="S24" s="209">
        <v>41452</v>
      </c>
      <c r="T24" s="209">
        <v>41452</v>
      </c>
      <c r="U24" s="209">
        <v>41456</v>
      </c>
      <c r="V24" s="209">
        <v>41485</v>
      </c>
      <c r="W24" s="209">
        <v>41485</v>
      </c>
      <c r="X24" s="209">
        <v>41516</v>
      </c>
      <c r="Y24" s="438"/>
      <c r="Z24" s="438"/>
      <c r="AA24" s="439">
        <v>64000</v>
      </c>
      <c r="AB24" s="438"/>
    </row>
    <row r="25" spans="1:28" ht="51.75" x14ac:dyDescent="0.25">
      <c r="A25" s="26"/>
      <c r="B25" s="36" t="s">
        <v>1215</v>
      </c>
      <c r="C25" s="301"/>
      <c r="D25" s="29"/>
      <c r="E25" s="30"/>
      <c r="F25" s="30"/>
      <c r="G25" s="31"/>
      <c r="H25" s="31"/>
      <c r="I25" s="31"/>
      <c r="J25" s="31"/>
      <c r="K25" s="31"/>
      <c r="L25" s="31"/>
      <c r="M25" s="31"/>
      <c r="N25" s="31"/>
      <c r="O25" s="31"/>
      <c r="P25" s="31"/>
      <c r="Q25" s="31"/>
      <c r="R25" s="31"/>
      <c r="S25" s="31"/>
      <c r="T25" s="31"/>
      <c r="U25" s="31"/>
      <c r="V25" s="31"/>
      <c r="W25" s="31"/>
      <c r="X25" s="33"/>
      <c r="Y25" s="37"/>
      <c r="Z25" s="37"/>
      <c r="AA25" s="35"/>
      <c r="AB25" s="37"/>
    </row>
    <row r="26" spans="1:28" s="421" customFormat="1" ht="26.25" x14ac:dyDescent="0.25">
      <c r="A26" s="458">
        <v>7</v>
      </c>
      <c r="B26" s="459" t="s">
        <v>80</v>
      </c>
      <c r="C26" s="434" t="str">
        <f>IF(AA26&gt;=450000,"LPN",IF(AND(AA26&gt;190000,AA26&lt;470000),"LP",IF(AND(AA26&gt;=56000,AA26&lt;=190000),"3C","2C ")))</f>
        <v xml:space="preserve">2C </v>
      </c>
      <c r="D26" s="435" t="s">
        <v>1199</v>
      </c>
      <c r="E26" s="436" t="s">
        <v>1216</v>
      </c>
      <c r="F26" s="436"/>
      <c r="G26" s="209" t="s">
        <v>49</v>
      </c>
      <c r="H26" s="209" t="s">
        <v>49</v>
      </c>
      <c r="I26" s="209" t="s">
        <v>49</v>
      </c>
      <c r="J26" s="209" t="s">
        <v>49</v>
      </c>
      <c r="K26" s="209">
        <v>41431</v>
      </c>
      <c r="L26" s="209">
        <v>41431</v>
      </c>
      <c r="M26" s="209">
        <f>SUM(N26*1)</f>
        <v>41438</v>
      </c>
      <c r="N26" s="209">
        <v>41438</v>
      </c>
      <c r="O26" s="209">
        <v>41445</v>
      </c>
      <c r="P26" s="209">
        <v>41445</v>
      </c>
      <c r="Q26" s="209" t="s">
        <v>49</v>
      </c>
      <c r="R26" s="209" t="s">
        <v>49</v>
      </c>
      <c r="S26" s="209">
        <v>41452</v>
      </c>
      <c r="T26" s="209">
        <v>41452</v>
      </c>
      <c r="U26" s="209">
        <v>41456</v>
      </c>
      <c r="V26" s="209">
        <v>41485</v>
      </c>
      <c r="W26" s="209">
        <v>41485</v>
      </c>
      <c r="X26" s="209">
        <v>41516</v>
      </c>
      <c r="Y26" s="438"/>
      <c r="Z26" s="438"/>
      <c r="AA26" s="439">
        <v>13500</v>
      </c>
      <c r="AB26" s="438"/>
    </row>
    <row r="27" spans="1:28" ht="26.25" x14ac:dyDescent="0.25">
      <c r="A27" s="26"/>
      <c r="B27" s="36" t="s">
        <v>1217</v>
      </c>
      <c r="C27" s="301"/>
      <c r="D27" s="29"/>
      <c r="E27" s="30"/>
      <c r="F27" s="30"/>
      <c r="G27" s="31"/>
      <c r="H27" s="31"/>
      <c r="I27" s="31"/>
      <c r="J27" s="31"/>
      <c r="K27" s="31"/>
      <c r="L27" s="31"/>
      <c r="M27" s="31"/>
      <c r="N27" s="31"/>
      <c r="O27" s="31"/>
      <c r="P27" s="31"/>
      <c r="Q27" s="31"/>
      <c r="R27" s="31"/>
      <c r="S27" s="31"/>
      <c r="T27" s="31"/>
      <c r="U27" s="31"/>
      <c r="V27" s="31"/>
      <c r="W27" s="31"/>
      <c r="X27" s="33"/>
      <c r="Y27" s="37"/>
      <c r="Z27" s="37"/>
      <c r="AA27" s="35"/>
      <c r="AB27" s="37"/>
    </row>
    <row r="28" spans="1:28" s="421" customFormat="1" ht="25.5" x14ac:dyDescent="0.25">
      <c r="A28" s="458">
        <v>8</v>
      </c>
      <c r="B28" s="459" t="s">
        <v>1218</v>
      </c>
      <c r="C28" s="434" t="str">
        <f>IF(AA28&gt;=450000,"LPN",IF(AND(AA28&gt;190000,AA28&lt;470000),"LP",IF(AND(AA28&gt;=56000,AA28&lt;=190000),"3C","2C ")))</f>
        <v xml:space="preserve">2C </v>
      </c>
      <c r="D28" s="435" t="s">
        <v>1199</v>
      </c>
      <c r="E28" s="436" t="s">
        <v>1219</v>
      </c>
      <c r="F28" s="436"/>
      <c r="G28" s="209" t="s">
        <v>49</v>
      </c>
      <c r="H28" s="209" t="s">
        <v>49</v>
      </c>
      <c r="I28" s="209" t="s">
        <v>49</v>
      </c>
      <c r="J28" s="209" t="s">
        <v>49</v>
      </c>
      <c r="K28" s="209">
        <v>41431</v>
      </c>
      <c r="L28" s="209">
        <v>41431</v>
      </c>
      <c r="M28" s="209">
        <f>SUM(N28*1)</f>
        <v>41438</v>
      </c>
      <c r="N28" s="209">
        <v>41438</v>
      </c>
      <c r="O28" s="209">
        <v>41445</v>
      </c>
      <c r="P28" s="209">
        <v>41445</v>
      </c>
      <c r="Q28" s="209" t="s">
        <v>49</v>
      </c>
      <c r="R28" s="209" t="s">
        <v>49</v>
      </c>
      <c r="S28" s="209">
        <v>41452</v>
      </c>
      <c r="T28" s="209">
        <v>41452</v>
      </c>
      <c r="U28" s="209">
        <v>41456</v>
      </c>
      <c r="V28" s="209">
        <v>41485</v>
      </c>
      <c r="W28" s="209">
        <v>41485</v>
      </c>
      <c r="X28" s="209">
        <v>41516</v>
      </c>
      <c r="Y28" s="438"/>
      <c r="Z28" s="438"/>
      <c r="AA28" s="439">
        <v>37080</v>
      </c>
      <c r="AB28" s="438"/>
    </row>
    <row r="29" spans="1:28" ht="26.25" x14ac:dyDescent="0.25">
      <c r="A29" s="26"/>
      <c r="B29" s="36" t="s">
        <v>1220</v>
      </c>
      <c r="C29" s="301"/>
      <c r="D29" s="29"/>
      <c r="E29" s="30"/>
      <c r="F29" s="30"/>
      <c r="G29" s="31"/>
      <c r="H29" s="31"/>
      <c r="I29" s="31"/>
      <c r="J29" s="31"/>
      <c r="K29" s="31"/>
      <c r="L29" s="31"/>
      <c r="M29" s="31"/>
      <c r="N29" s="31"/>
      <c r="O29" s="31"/>
      <c r="P29" s="31"/>
      <c r="Q29" s="31"/>
      <c r="R29" s="31"/>
      <c r="S29" s="31"/>
      <c r="T29" s="31"/>
      <c r="U29" s="31"/>
      <c r="V29" s="31"/>
      <c r="W29" s="31"/>
      <c r="X29" s="33"/>
      <c r="Y29" s="37"/>
      <c r="Z29" s="37"/>
      <c r="AA29" s="35"/>
      <c r="AB29" s="37"/>
    </row>
    <row r="30" spans="1:28" x14ac:dyDescent="0.25">
      <c r="A30" s="59"/>
      <c r="B30" s="669" t="s">
        <v>258</v>
      </c>
      <c r="C30" s="661" t="s">
        <v>36</v>
      </c>
      <c r="D30" s="661"/>
      <c r="E30" s="661"/>
      <c r="F30" s="661"/>
      <c r="G30" s="661"/>
      <c r="H30" s="661"/>
      <c r="I30" s="661"/>
      <c r="J30" s="661"/>
      <c r="K30" s="661"/>
      <c r="L30" s="661"/>
      <c r="M30" s="661"/>
      <c r="N30" s="661"/>
      <c r="O30" s="661"/>
      <c r="P30" s="661"/>
      <c r="Q30" s="661"/>
      <c r="R30" s="661"/>
      <c r="S30" s="661"/>
      <c r="T30" s="661"/>
      <c r="U30" s="661"/>
      <c r="V30" s="661"/>
      <c r="W30" s="661"/>
      <c r="X30" s="661"/>
      <c r="Y30" s="661"/>
      <c r="Z30" s="661"/>
      <c r="AA30" s="60">
        <f>SUM(AA14:AA29)</f>
        <v>559520</v>
      </c>
      <c r="AB30" s="61" t="e">
        <f>SUM(AB11,#REF!,#REF!)</f>
        <v>#REF!</v>
      </c>
    </row>
    <row r="31" spans="1:28" ht="15.75" x14ac:dyDescent="0.25">
      <c r="A31" s="59"/>
      <c r="B31" s="670"/>
      <c r="C31" s="662" t="s">
        <v>37</v>
      </c>
      <c r="D31" s="662"/>
      <c r="E31" s="662"/>
      <c r="F31" s="663"/>
      <c r="G31" s="663"/>
      <c r="H31" s="663"/>
      <c r="I31" s="663"/>
      <c r="J31" s="663"/>
      <c r="K31" s="663"/>
      <c r="L31" s="663"/>
      <c r="M31" s="663"/>
      <c r="N31" s="663"/>
      <c r="O31" s="663"/>
      <c r="P31" s="663"/>
      <c r="Q31" s="663"/>
      <c r="R31" s="663"/>
      <c r="S31" s="663"/>
      <c r="T31" s="663"/>
      <c r="U31" s="663"/>
      <c r="V31" s="663"/>
      <c r="W31" s="663"/>
      <c r="X31" s="663"/>
      <c r="Y31" s="663"/>
      <c r="Z31" s="663"/>
      <c r="AA31" s="62" t="e">
        <f>SUM(AA12,#REF!,#REF!)</f>
        <v>#REF!</v>
      </c>
      <c r="AB31" s="63" t="e">
        <f>SUM(AB12,#REF!,#REF!)</f>
        <v>#REF!</v>
      </c>
    </row>
    <row r="32" spans="1:28" x14ac:dyDescent="0.25">
      <c r="A32" s="64"/>
      <c r="B32" s="65"/>
      <c r="C32" s="66"/>
      <c r="D32" s="66"/>
      <c r="E32" s="66"/>
      <c r="F32" s="66"/>
      <c r="G32" s="66"/>
      <c r="H32" s="66"/>
      <c r="I32" s="66"/>
      <c r="J32" s="66"/>
      <c r="K32" s="66"/>
      <c r="L32" s="66"/>
      <c r="M32" s="66"/>
      <c r="N32" s="66"/>
      <c r="O32" s="66"/>
      <c r="P32" s="66"/>
      <c r="Q32" s="66"/>
      <c r="R32" s="66"/>
      <c r="S32" s="66"/>
      <c r="T32" s="66"/>
      <c r="U32" s="66"/>
      <c r="V32" s="66"/>
      <c r="W32" s="66"/>
      <c r="X32" s="67"/>
      <c r="Y32" s="66"/>
      <c r="Z32" s="66"/>
      <c r="AA32" s="67"/>
    </row>
    <row r="33" spans="2:28" x14ac:dyDescent="0.25">
      <c r="B33" s="68"/>
      <c r="C33" s="69"/>
      <c r="D33" s="69"/>
      <c r="E33" s="69"/>
      <c r="F33" s="70"/>
      <c r="G33" s="70"/>
      <c r="H33" s="70"/>
      <c r="I33" s="70"/>
      <c r="J33" s="70"/>
      <c r="K33" s="70"/>
      <c r="L33" s="70"/>
      <c r="M33" s="70"/>
      <c r="N33" s="70"/>
      <c r="O33" s="70"/>
      <c r="P33" s="70"/>
      <c r="Q33" s="71"/>
      <c r="R33" s="71"/>
      <c r="S33" s="64"/>
      <c r="T33" s="64"/>
      <c r="U33" s="64"/>
      <c r="V33" s="64"/>
      <c r="W33" s="72"/>
      <c r="X33" s="73"/>
      <c r="Y33" s="64"/>
      <c r="Z33" s="74"/>
      <c r="AA33" s="4"/>
    </row>
    <row r="34" spans="2:28" ht="30" x14ac:dyDescent="0.25">
      <c r="B34" s="75" t="s">
        <v>259</v>
      </c>
      <c r="C34" s="76"/>
      <c r="D34" s="76"/>
      <c r="E34" s="77"/>
      <c r="F34" s="78"/>
      <c r="G34" s="79" t="s">
        <v>260</v>
      </c>
      <c r="H34" s="651"/>
      <c r="I34" s="652"/>
      <c r="J34" s="80"/>
      <c r="K34" s="80"/>
      <c r="L34" s="81" t="s">
        <v>261</v>
      </c>
      <c r="M34" s="82"/>
      <c r="N34" s="77" t="s">
        <v>262</v>
      </c>
      <c r="O34" s="78"/>
      <c r="P34" s="83" t="s">
        <v>263</v>
      </c>
      <c r="Q34" s="76"/>
      <c r="R34" s="84"/>
      <c r="S34" s="85"/>
      <c r="T34" s="86" t="s">
        <v>264</v>
      </c>
      <c r="U34" s="82"/>
      <c r="V34" s="82"/>
      <c r="W34" s="87" t="s">
        <v>262</v>
      </c>
      <c r="X34" s="88"/>
      <c r="Y34" s="653" t="s">
        <v>265</v>
      </c>
      <c r="Z34" s="654"/>
      <c r="AA34" s="651"/>
      <c r="AB34" s="652"/>
    </row>
    <row r="35" spans="2:28" ht="31.5" x14ac:dyDescent="0.25">
      <c r="B35" s="89" t="s">
        <v>266</v>
      </c>
      <c r="C35" s="90"/>
      <c r="D35" s="90"/>
      <c r="E35" s="91"/>
      <c r="F35" s="78"/>
      <c r="G35" s="79" t="s">
        <v>267</v>
      </c>
      <c r="H35" s="651"/>
      <c r="I35" s="652"/>
      <c r="J35" s="80"/>
      <c r="K35" s="80"/>
      <c r="L35" s="92" t="s">
        <v>268</v>
      </c>
      <c r="M35" s="93"/>
      <c r="N35" s="91" t="s">
        <v>262</v>
      </c>
      <c r="O35" s="78"/>
      <c r="P35" s="94" t="s">
        <v>269</v>
      </c>
      <c r="Q35" s="90"/>
      <c r="R35" s="95"/>
      <c r="S35" s="85"/>
      <c r="T35" s="96" t="s">
        <v>270</v>
      </c>
      <c r="U35" s="97"/>
      <c r="V35" s="93"/>
      <c r="W35" s="98" t="s">
        <v>262</v>
      </c>
      <c r="X35" s="88"/>
      <c r="Y35" s="653" t="s">
        <v>271</v>
      </c>
      <c r="Z35" s="654"/>
      <c r="AA35" s="651"/>
      <c r="AB35" s="652"/>
    </row>
    <row r="36" spans="2:28" x14ac:dyDescent="0.25">
      <c r="B36" s="1"/>
      <c r="C36" s="1"/>
      <c r="D36" s="1"/>
      <c r="E36" s="1"/>
      <c r="F36" s="99"/>
      <c r="G36" s="99"/>
      <c r="H36" s="99"/>
      <c r="I36" s="99"/>
      <c r="J36" s="99"/>
      <c r="K36" s="99"/>
      <c r="L36" s="99"/>
      <c r="M36" s="99"/>
      <c r="N36" s="99"/>
      <c r="O36" s="99"/>
      <c r="P36" s="99"/>
      <c r="Q36" s="100"/>
      <c r="R36" s="100"/>
      <c r="S36" s="100"/>
      <c r="T36" s="100"/>
      <c r="U36" s="100"/>
      <c r="V36" s="100"/>
      <c r="W36" s="100"/>
      <c r="X36" s="101"/>
      <c r="Y36" s="100"/>
      <c r="Z36" s="100"/>
      <c r="AA36" s="101"/>
    </row>
    <row r="37" spans="2:28" x14ac:dyDescent="0.25">
      <c r="F37" s="99"/>
      <c r="G37" s="99"/>
      <c r="H37" s="99"/>
      <c r="I37" s="99"/>
      <c r="J37" s="99"/>
      <c r="K37" s="99"/>
      <c r="L37" s="99"/>
      <c r="M37" s="99"/>
      <c r="N37" s="99"/>
      <c r="O37" s="99"/>
      <c r="P37" s="99"/>
      <c r="Q37" s="100"/>
      <c r="R37" s="100"/>
      <c r="S37" s="100"/>
      <c r="T37" s="100"/>
      <c r="U37" s="100"/>
      <c r="V37" s="100"/>
      <c r="W37" s="100"/>
      <c r="X37" s="101"/>
      <c r="Y37" s="100"/>
      <c r="Z37" s="100"/>
      <c r="AA37" s="101"/>
    </row>
    <row r="38" spans="2:28" x14ac:dyDescent="0.25">
      <c r="B38" s="1"/>
      <c r="C38" s="1"/>
      <c r="D38" s="1"/>
      <c r="E38" s="642" t="s">
        <v>272</v>
      </c>
      <c r="F38" s="643"/>
      <c r="G38" s="643"/>
      <c r="H38" s="643"/>
      <c r="I38" s="643"/>
      <c r="J38" s="643"/>
      <c r="K38" s="643"/>
      <c r="L38" s="643"/>
      <c r="M38" s="643"/>
      <c r="N38" s="643"/>
      <c r="O38" s="643"/>
      <c r="P38" s="643"/>
      <c r="Q38" s="643"/>
      <c r="R38" s="643"/>
      <c r="S38" s="643"/>
      <c r="T38" s="643"/>
      <c r="U38" s="643"/>
      <c r="V38" s="643"/>
      <c r="W38" s="644"/>
      <c r="X38" s="4"/>
      <c r="AA38" s="4"/>
    </row>
    <row r="39" spans="2:28" x14ac:dyDescent="0.25">
      <c r="B39" s="1"/>
      <c r="C39" s="1"/>
      <c r="D39" s="1"/>
      <c r="E39" s="645"/>
      <c r="F39" s="646"/>
      <c r="G39" s="646"/>
      <c r="H39" s="646"/>
      <c r="I39" s="646"/>
      <c r="J39" s="646"/>
      <c r="K39" s="646"/>
      <c r="L39" s="646"/>
      <c r="M39" s="646"/>
      <c r="N39" s="646"/>
      <c r="O39" s="646"/>
      <c r="P39" s="646"/>
      <c r="Q39" s="646"/>
      <c r="R39" s="646"/>
      <c r="S39" s="646"/>
      <c r="T39" s="646"/>
      <c r="U39" s="646"/>
      <c r="V39" s="646"/>
      <c r="W39" s="647"/>
      <c r="X39" s="4"/>
      <c r="AA39" s="4"/>
    </row>
    <row r="40" spans="2:28" x14ac:dyDescent="0.25">
      <c r="E40" s="102"/>
      <c r="F40" s="64"/>
      <c r="G40" s="64"/>
      <c r="H40" s="64"/>
      <c r="I40" s="64"/>
      <c r="J40" s="64"/>
      <c r="K40" s="64"/>
      <c r="L40" s="64"/>
      <c r="M40" s="64"/>
      <c r="N40" s="64"/>
      <c r="O40" s="64"/>
      <c r="P40" s="64"/>
      <c r="Q40" s="103"/>
      <c r="R40" s="64"/>
      <c r="S40" s="103"/>
      <c r="T40" s="103"/>
      <c r="U40" s="103"/>
      <c r="V40" s="103"/>
      <c r="W40" s="104"/>
      <c r="X40" s="4"/>
      <c r="AA40" s="4"/>
    </row>
    <row r="41" spans="2:28" x14ac:dyDescent="0.25">
      <c r="E41" s="648" t="s">
        <v>273</v>
      </c>
      <c r="F41" s="649"/>
      <c r="G41" s="649"/>
      <c r="H41" s="649"/>
      <c r="I41" s="649"/>
      <c r="J41" s="649"/>
      <c r="K41" s="649"/>
      <c r="L41" s="649"/>
      <c r="M41" s="649"/>
      <c r="N41" s="649"/>
      <c r="O41" s="649"/>
      <c r="P41" s="649"/>
      <c r="Q41" s="649"/>
      <c r="R41" s="649"/>
      <c r="S41" s="649"/>
      <c r="T41" s="649"/>
      <c r="U41" s="649"/>
      <c r="V41" s="649"/>
      <c r="W41" s="650"/>
      <c r="X41" s="4"/>
      <c r="AA41" s="4"/>
    </row>
    <row r="42" spans="2:28" x14ac:dyDescent="0.25">
      <c r="W42" s="99"/>
      <c r="X42" s="105"/>
      <c r="Y42" s="99"/>
      <c r="Z42" s="99"/>
      <c r="AA42" s="105"/>
    </row>
    <row r="43" spans="2:28" x14ac:dyDescent="0.25">
      <c r="F43" s="99"/>
      <c r="G43" s="99"/>
      <c r="H43" s="99"/>
      <c r="I43" s="99"/>
      <c r="J43" s="99"/>
      <c r="K43" s="99"/>
      <c r="L43" s="99"/>
      <c r="M43" s="99"/>
      <c r="N43" s="99"/>
      <c r="O43" s="99"/>
      <c r="P43" s="99"/>
      <c r="Q43" s="99"/>
      <c r="R43" s="99"/>
      <c r="S43" s="99"/>
      <c r="T43" s="99"/>
      <c r="U43" s="99"/>
      <c r="V43" s="99"/>
      <c r="W43" s="99"/>
      <c r="X43" s="105"/>
      <c r="Y43" s="99"/>
      <c r="Z43" s="99"/>
      <c r="AA43" s="105"/>
    </row>
    <row r="44" spans="2:28" x14ac:dyDescent="0.25">
      <c r="X44" s="4"/>
      <c r="AA44" s="4"/>
    </row>
    <row r="45" spans="2:28" x14ac:dyDescent="0.25">
      <c r="X45" s="4"/>
      <c r="AA45" s="4"/>
    </row>
    <row r="46" spans="2:28" x14ac:dyDescent="0.25">
      <c r="X46" s="4"/>
      <c r="AA46" s="4"/>
    </row>
    <row r="47" spans="2:28" x14ac:dyDescent="0.25">
      <c r="X47" s="4"/>
      <c r="AA47" s="4"/>
    </row>
    <row r="48" spans="2:28" x14ac:dyDescent="0.25">
      <c r="X48" s="4"/>
      <c r="AA48" s="4"/>
    </row>
    <row r="49" spans="24:27" x14ac:dyDescent="0.25">
      <c r="X49" s="4"/>
      <c r="AA49" s="4"/>
    </row>
    <row r="50" spans="24:27" x14ac:dyDescent="0.25">
      <c r="X50" s="4"/>
      <c r="AA50" s="4"/>
    </row>
    <row r="51" spans="24:27" x14ac:dyDescent="0.25">
      <c r="X51" s="4"/>
      <c r="AA51" s="4"/>
    </row>
    <row r="52" spans="24:27" x14ac:dyDescent="0.25">
      <c r="X52" s="4"/>
      <c r="AA52" s="4"/>
    </row>
    <row r="53" spans="24:27" x14ac:dyDescent="0.25">
      <c r="X53" s="4"/>
      <c r="AA53" s="4"/>
    </row>
    <row r="54" spans="24:27" x14ac:dyDescent="0.25">
      <c r="X54" s="4"/>
      <c r="AA54" s="4"/>
    </row>
    <row r="55" spans="24:27" x14ac:dyDescent="0.25">
      <c r="X55" s="4"/>
      <c r="AA55" s="4"/>
    </row>
    <row r="56" spans="24:27" x14ac:dyDescent="0.25">
      <c r="X56" s="4"/>
      <c r="AA56" s="4"/>
    </row>
  </sheetData>
  <mergeCells count="43">
    <mergeCell ref="B1:AB1"/>
    <mergeCell ref="B2:AB2"/>
    <mergeCell ref="B3:AB3"/>
    <mergeCell ref="B4:AB4"/>
    <mergeCell ref="B5:AB5"/>
    <mergeCell ref="G8:J8"/>
    <mergeCell ref="K8:N8"/>
    <mergeCell ref="O8:R8"/>
    <mergeCell ref="U9:V9"/>
    <mergeCell ref="W9:X9"/>
    <mergeCell ref="K9:L9"/>
    <mergeCell ref="M9:N9"/>
    <mergeCell ref="O9:P9"/>
    <mergeCell ref="Q9:R9"/>
    <mergeCell ref="S9:T9"/>
    <mergeCell ref="A7:F9"/>
    <mergeCell ref="G7:AB7"/>
    <mergeCell ref="Y11:Y12"/>
    <mergeCell ref="Z11:Z12"/>
    <mergeCell ref="AA11:AA12"/>
    <mergeCell ref="AB11:AB12"/>
    <mergeCell ref="D10:E10"/>
    <mergeCell ref="A11:A12"/>
    <mergeCell ref="B11:B12"/>
    <mergeCell ref="C11:C12"/>
    <mergeCell ref="D11:E11"/>
    <mergeCell ref="S8:V8"/>
    <mergeCell ref="W8:X8"/>
    <mergeCell ref="Y8:AB9"/>
    <mergeCell ref="G9:H9"/>
    <mergeCell ref="I9:J9"/>
    <mergeCell ref="E38:W39"/>
    <mergeCell ref="E41:W41"/>
    <mergeCell ref="H34:I34"/>
    <mergeCell ref="Y34:Z34"/>
    <mergeCell ref="F11:F12"/>
    <mergeCell ref="AA34:AB34"/>
    <mergeCell ref="H35:I35"/>
    <mergeCell ref="Y35:Z35"/>
    <mergeCell ref="AA35:AB35"/>
    <mergeCell ref="B30:B31"/>
    <mergeCell ref="C30:Z30"/>
    <mergeCell ref="C31:Z31"/>
  </mergeCell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70"/>
  <sheetViews>
    <sheetView zoomScale="70" zoomScaleNormal="70" workbookViewId="0">
      <selection activeCell="B9" sqref="B9"/>
    </sheetView>
  </sheetViews>
  <sheetFormatPr baseColWidth="10" defaultColWidth="9.140625" defaultRowHeight="15" x14ac:dyDescent="0.25"/>
  <cols>
    <col min="1" max="1" width="6.140625" customWidth="1"/>
    <col min="2" max="2" width="57.42578125" style="453" customWidth="1"/>
    <col min="3" max="3" width="15.7109375" style="1" customWidth="1"/>
    <col min="4" max="4" width="12.7109375" style="1" customWidth="1"/>
    <col min="5" max="5" width="14.28515625" style="1" customWidth="1"/>
    <col min="6" max="6" width="12.7109375" style="1" customWidth="1"/>
    <col min="7" max="7" width="12.42578125" style="1" customWidth="1"/>
    <col min="8" max="8" width="13.28515625" style="1" customWidth="1"/>
    <col min="9" max="9" width="13.5703125" style="1" customWidth="1"/>
    <col min="10" max="10" width="12.7109375" style="1" customWidth="1"/>
    <col min="11" max="11" width="20.140625" style="1" customWidth="1"/>
    <col min="12" max="14" width="12.7109375" style="1" customWidth="1"/>
    <col min="15" max="15" width="13.42578125" style="1" customWidth="1"/>
    <col min="16" max="16" width="13.140625" style="1" customWidth="1"/>
    <col min="17" max="22" width="12.7109375" customWidth="1"/>
    <col min="23" max="23" width="14.5703125" customWidth="1"/>
    <col min="24" max="24" width="16.85546875" style="4" customWidth="1"/>
    <col min="25" max="26" width="12.7109375" customWidth="1"/>
    <col min="27" max="27" width="13.85546875" style="4" bestFit="1" customWidth="1"/>
    <col min="28" max="28" width="12.5703125" customWidth="1"/>
    <col min="257" max="257" width="6.140625" customWidth="1"/>
    <col min="258" max="258" width="23.42578125" customWidth="1"/>
    <col min="259" max="259" width="15.7109375" customWidth="1"/>
    <col min="260" max="260" width="12.7109375" customWidth="1"/>
    <col min="261" max="261" width="14.28515625" customWidth="1"/>
    <col min="262" max="262" width="12.7109375" customWidth="1"/>
    <col min="263" max="263" width="12.42578125" customWidth="1"/>
    <col min="264" max="264" width="13.28515625" customWidth="1"/>
    <col min="265" max="265" width="13.5703125" customWidth="1"/>
    <col min="266" max="270" width="12.7109375" customWidth="1"/>
    <col min="271" max="271" width="13.42578125" customWidth="1"/>
    <col min="272" max="272" width="13.140625" customWidth="1"/>
    <col min="273" max="278" width="12.7109375" customWidth="1"/>
    <col min="279" max="279" width="15.28515625" customWidth="1"/>
    <col min="280" max="280" width="16.85546875" customWidth="1"/>
    <col min="281" max="282" width="12.7109375" customWidth="1"/>
    <col min="283" max="283" width="13.85546875" bestFit="1" customWidth="1"/>
    <col min="284" max="284" width="12.5703125" customWidth="1"/>
    <col min="513" max="513" width="6.140625" customWidth="1"/>
    <col min="514" max="514" width="23.42578125" customWidth="1"/>
    <col min="515" max="515" width="15.7109375" customWidth="1"/>
    <col min="516" max="516" width="12.7109375" customWidth="1"/>
    <col min="517" max="517" width="14.28515625" customWidth="1"/>
    <col min="518" max="518" width="12.7109375" customWidth="1"/>
    <col min="519" max="519" width="12.42578125" customWidth="1"/>
    <col min="520" max="520" width="13.28515625" customWidth="1"/>
    <col min="521" max="521" width="13.5703125" customWidth="1"/>
    <col min="522" max="526" width="12.7109375" customWidth="1"/>
    <col min="527" max="527" width="13.42578125" customWidth="1"/>
    <col min="528" max="528" width="13.140625" customWidth="1"/>
    <col min="529" max="534" width="12.7109375" customWidth="1"/>
    <col min="535" max="535" width="15.28515625" customWidth="1"/>
    <col min="536" max="536" width="16.85546875" customWidth="1"/>
    <col min="537" max="538" width="12.7109375" customWidth="1"/>
    <col min="539" max="539" width="13.85546875" bestFit="1" customWidth="1"/>
    <col min="540" max="540" width="12.5703125" customWidth="1"/>
    <col min="769" max="769" width="6.140625" customWidth="1"/>
    <col min="770" max="770" width="23.42578125" customWidth="1"/>
    <col min="771" max="771" width="15.7109375" customWidth="1"/>
    <col min="772" max="772" width="12.7109375" customWidth="1"/>
    <col min="773" max="773" width="14.28515625" customWidth="1"/>
    <col min="774" max="774" width="12.7109375" customWidth="1"/>
    <col min="775" max="775" width="12.42578125" customWidth="1"/>
    <col min="776" max="776" width="13.28515625" customWidth="1"/>
    <col min="777" max="777" width="13.5703125" customWidth="1"/>
    <col min="778" max="782" width="12.7109375" customWidth="1"/>
    <col min="783" max="783" width="13.42578125" customWidth="1"/>
    <col min="784" max="784" width="13.140625" customWidth="1"/>
    <col min="785" max="790" width="12.7109375" customWidth="1"/>
    <col min="791" max="791" width="15.28515625" customWidth="1"/>
    <col min="792" max="792" width="16.85546875" customWidth="1"/>
    <col min="793" max="794" width="12.7109375" customWidth="1"/>
    <col min="795" max="795" width="13.85546875" bestFit="1" customWidth="1"/>
    <col min="796" max="796" width="12.5703125" customWidth="1"/>
    <col min="1025" max="1025" width="6.140625" customWidth="1"/>
    <col min="1026" max="1026" width="23.42578125" customWidth="1"/>
    <col min="1027" max="1027" width="15.7109375" customWidth="1"/>
    <col min="1028" max="1028" width="12.7109375" customWidth="1"/>
    <col min="1029" max="1029" width="14.28515625" customWidth="1"/>
    <col min="1030" max="1030" width="12.7109375" customWidth="1"/>
    <col min="1031" max="1031" width="12.42578125" customWidth="1"/>
    <col min="1032" max="1032" width="13.28515625" customWidth="1"/>
    <col min="1033" max="1033" width="13.5703125" customWidth="1"/>
    <col min="1034" max="1038" width="12.7109375" customWidth="1"/>
    <col min="1039" max="1039" width="13.42578125" customWidth="1"/>
    <col min="1040" max="1040" width="13.140625" customWidth="1"/>
    <col min="1041" max="1046" width="12.7109375" customWidth="1"/>
    <col min="1047" max="1047" width="15.28515625" customWidth="1"/>
    <col min="1048" max="1048" width="16.85546875" customWidth="1"/>
    <col min="1049" max="1050" width="12.7109375" customWidth="1"/>
    <col min="1051" max="1051" width="13.85546875" bestFit="1" customWidth="1"/>
    <col min="1052" max="1052" width="12.5703125" customWidth="1"/>
    <col min="1281" max="1281" width="6.140625" customWidth="1"/>
    <col min="1282" max="1282" width="23.42578125" customWidth="1"/>
    <col min="1283" max="1283" width="15.7109375" customWidth="1"/>
    <col min="1284" max="1284" width="12.7109375" customWidth="1"/>
    <col min="1285" max="1285" width="14.28515625" customWidth="1"/>
    <col min="1286" max="1286" width="12.7109375" customWidth="1"/>
    <col min="1287" max="1287" width="12.42578125" customWidth="1"/>
    <col min="1288" max="1288" width="13.28515625" customWidth="1"/>
    <col min="1289" max="1289" width="13.5703125" customWidth="1"/>
    <col min="1290" max="1294" width="12.7109375" customWidth="1"/>
    <col min="1295" max="1295" width="13.42578125" customWidth="1"/>
    <col min="1296" max="1296" width="13.140625" customWidth="1"/>
    <col min="1297" max="1302" width="12.7109375" customWidth="1"/>
    <col min="1303" max="1303" width="15.28515625" customWidth="1"/>
    <col min="1304" max="1304" width="16.85546875" customWidth="1"/>
    <col min="1305" max="1306" width="12.7109375" customWidth="1"/>
    <col min="1307" max="1307" width="13.85546875" bestFit="1" customWidth="1"/>
    <col min="1308" max="1308" width="12.5703125" customWidth="1"/>
    <col min="1537" max="1537" width="6.140625" customWidth="1"/>
    <col min="1538" max="1538" width="23.42578125" customWidth="1"/>
    <col min="1539" max="1539" width="15.7109375" customWidth="1"/>
    <col min="1540" max="1540" width="12.7109375" customWidth="1"/>
    <col min="1541" max="1541" width="14.28515625" customWidth="1"/>
    <col min="1542" max="1542" width="12.7109375" customWidth="1"/>
    <col min="1543" max="1543" width="12.42578125" customWidth="1"/>
    <col min="1544" max="1544" width="13.28515625" customWidth="1"/>
    <col min="1545" max="1545" width="13.5703125" customWidth="1"/>
    <col min="1546" max="1550" width="12.7109375" customWidth="1"/>
    <col min="1551" max="1551" width="13.42578125" customWidth="1"/>
    <col min="1552" max="1552" width="13.140625" customWidth="1"/>
    <col min="1553" max="1558" width="12.7109375" customWidth="1"/>
    <col min="1559" max="1559" width="15.28515625" customWidth="1"/>
    <col min="1560" max="1560" width="16.85546875" customWidth="1"/>
    <col min="1561" max="1562" width="12.7109375" customWidth="1"/>
    <col min="1563" max="1563" width="13.85546875" bestFit="1" customWidth="1"/>
    <col min="1564" max="1564" width="12.5703125" customWidth="1"/>
    <col min="1793" max="1793" width="6.140625" customWidth="1"/>
    <col min="1794" max="1794" width="23.42578125" customWidth="1"/>
    <col min="1795" max="1795" width="15.7109375" customWidth="1"/>
    <col min="1796" max="1796" width="12.7109375" customWidth="1"/>
    <col min="1797" max="1797" width="14.28515625" customWidth="1"/>
    <col min="1798" max="1798" width="12.7109375" customWidth="1"/>
    <col min="1799" max="1799" width="12.42578125" customWidth="1"/>
    <col min="1800" max="1800" width="13.28515625" customWidth="1"/>
    <col min="1801" max="1801" width="13.5703125" customWidth="1"/>
    <col min="1802" max="1806" width="12.7109375" customWidth="1"/>
    <col min="1807" max="1807" width="13.42578125" customWidth="1"/>
    <col min="1808" max="1808" width="13.140625" customWidth="1"/>
    <col min="1809" max="1814" width="12.7109375" customWidth="1"/>
    <col min="1815" max="1815" width="15.28515625" customWidth="1"/>
    <col min="1816" max="1816" width="16.85546875" customWidth="1"/>
    <col min="1817" max="1818" width="12.7109375" customWidth="1"/>
    <col min="1819" max="1819" width="13.85546875" bestFit="1" customWidth="1"/>
    <col min="1820" max="1820" width="12.5703125" customWidth="1"/>
    <col min="2049" max="2049" width="6.140625" customWidth="1"/>
    <col min="2050" max="2050" width="23.42578125" customWidth="1"/>
    <col min="2051" max="2051" width="15.7109375" customWidth="1"/>
    <col min="2052" max="2052" width="12.7109375" customWidth="1"/>
    <col min="2053" max="2053" width="14.28515625" customWidth="1"/>
    <col min="2054" max="2054" width="12.7109375" customWidth="1"/>
    <col min="2055" max="2055" width="12.42578125" customWidth="1"/>
    <col min="2056" max="2056" width="13.28515625" customWidth="1"/>
    <col min="2057" max="2057" width="13.5703125" customWidth="1"/>
    <col min="2058" max="2062" width="12.7109375" customWidth="1"/>
    <col min="2063" max="2063" width="13.42578125" customWidth="1"/>
    <col min="2064" max="2064" width="13.140625" customWidth="1"/>
    <col min="2065" max="2070" width="12.7109375" customWidth="1"/>
    <col min="2071" max="2071" width="15.28515625" customWidth="1"/>
    <col min="2072" max="2072" width="16.85546875" customWidth="1"/>
    <col min="2073" max="2074" width="12.7109375" customWidth="1"/>
    <col min="2075" max="2075" width="13.85546875" bestFit="1" customWidth="1"/>
    <col min="2076" max="2076" width="12.5703125" customWidth="1"/>
    <col min="2305" max="2305" width="6.140625" customWidth="1"/>
    <col min="2306" max="2306" width="23.42578125" customWidth="1"/>
    <col min="2307" max="2307" width="15.7109375" customWidth="1"/>
    <col min="2308" max="2308" width="12.7109375" customWidth="1"/>
    <col min="2309" max="2309" width="14.28515625" customWidth="1"/>
    <col min="2310" max="2310" width="12.7109375" customWidth="1"/>
    <col min="2311" max="2311" width="12.42578125" customWidth="1"/>
    <col min="2312" max="2312" width="13.28515625" customWidth="1"/>
    <col min="2313" max="2313" width="13.5703125" customWidth="1"/>
    <col min="2314" max="2318" width="12.7109375" customWidth="1"/>
    <col min="2319" max="2319" width="13.42578125" customWidth="1"/>
    <col min="2320" max="2320" width="13.140625" customWidth="1"/>
    <col min="2321" max="2326" width="12.7109375" customWidth="1"/>
    <col min="2327" max="2327" width="15.28515625" customWidth="1"/>
    <col min="2328" max="2328" width="16.85546875" customWidth="1"/>
    <col min="2329" max="2330" width="12.7109375" customWidth="1"/>
    <col min="2331" max="2331" width="13.85546875" bestFit="1" customWidth="1"/>
    <col min="2332" max="2332" width="12.5703125" customWidth="1"/>
    <col min="2561" max="2561" width="6.140625" customWidth="1"/>
    <col min="2562" max="2562" width="23.42578125" customWidth="1"/>
    <col min="2563" max="2563" width="15.7109375" customWidth="1"/>
    <col min="2564" max="2564" width="12.7109375" customWidth="1"/>
    <col min="2565" max="2565" width="14.28515625" customWidth="1"/>
    <col min="2566" max="2566" width="12.7109375" customWidth="1"/>
    <col min="2567" max="2567" width="12.42578125" customWidth="1"/>
    <col min="2568" max="2568" width="13.28515625" customWidth="1"/>
    <col min="2569" max="2569" width="13.5703125" customWidth="1"/>
    <col min="2570" max="2574" width="12.7109375" customWidth="1"/>
    <col min="2575" max="2575" width="13.42578125" customWidth="1"/>
    <col min="2576" max="2576" width="13.140625" customWidth="1"/>
    <col min="2577" max="2582" width="12.7109375" customWidth="1"/>
    <col min="2583" max="2583" width="15.28515625" customWidth="1"/>
    <col min="2584" max="2584" width="16.85546875" customWidth="1"/>
    <col min="2585" max="2586" width="12.7109375" customWidth="1"/>
    <col min="2587" max="2587" width="13.85546875" bestFit="1" customWidth="1"/>
    <col min="2588" max="2588" width="12.5703125" customWidth="1"/>
    <col min="2817" max="2817" width="6.140625" customWidth="1"/>
    <col min="2818" max="2818" width="23.42578125" customWidth="1"/>
    <col min="2819" max="2819" width="15.7109375" customWidth="1"/>
    <col min="2820" max="2820" width="12.7109375" customWidth="1"/>
    <col min="2821" max="2821" width="14.28515625" customWidth="1"/>
    <col min="2822" max="2822" width="12.7109375" customWidth="1"/>
    <col min="2823" max="2823" width="12.42578125" customWidth="1"/>
    <col min="2824" max="2824" width="13.28515625" customWidth="1"/>
    <col min="2825" max="2825" width="13.5703125" customWidth="1"/>
    <col min="2826" max="2830" width="12.7109375" customWidth="1"/>
    <col min="2831" max="2831" width="13.42578125" customWidth="1"/>
    <col min="2832" max="2832" width="13.140625" customWidth="1"/>
    <col min="2833" max="2838" width="12.7109375" customWidth="1"/>
    <col min="2839" max="2839" width="15.28515625" customWidth="1"/>
    <col min="2840" max="2840" width="16.85546875" customWidth="1"/>
    <col min="2841" max="2842" width="12.7109375" customWidth="1"/>
    <col min="2843" max="2843" width="13.85546875" bestFit="1" customWidth="1"/>
    <col min="2844" max="2844" width="12.5703125" customWidth="1"/>
    <col min="3073" max="3073" width="6.140625" customWidth="1"/>
    <col min="3074" max="3074" width="23.42578125" customWidth="1"/>
    <col min="3075" max="3075" width="15.7109375" customWidth="1"/>
    <col min="3076" max="3076" width="12.7109375" customWidth="1"/>
    <col min="3077" max="3077" width="14.28515625" customWidth="1"/>
    <col min="3078" max="3078" width="12.7109375" customWidth="1"/>
    <col min="3079" max="3079" width="12.42578125" customWidth="1"/>
    <col min="3080" max="3080" width="13.28515625" customWidth="1"/>
    <col min="3081" max="3081" width="13.5703125" customWidth="1"/>
    <col min="3082" max="3086" width="12.7109375" customWidth="1"/>
    <col min="3087" max="3087" width="13.42578125" customWidth="1"/>
    <col min="3088" max="3088" width="13.140625" customWidth="1"/>
    <col min="3089" max="3094" width="12.7109375" customWidth="1"/>
    <col min="3095" max="3095" width="15.28515625" customWidth="1"/>
    <col min="3096" max="3096" width="16.85546875" customWidth="1"/>
    <col min="3097" max="3098" width="12.7109375" customWidth="1"/>
    <col min="3099" max="3099" width="13.85546875" bestFit="1" customWidth="1"/>
    <col min="3100" max="3100" width="12.5703125" customWidth="1"/>
    <col min="3329" max="3329" width="6.140625" customWidth="1"/>
    <col min="3330" max="3330" width="23.42578125" customWidth="1"/>
    <col min="3331" max="3331" width="15.7109375" customWidth="1"/>
    <col min="3332" max="3332" width="12.7109375" customWidth="1"/>
    <col min="3333" max="3333" width="14.28515625" customWidth="1"/>
    <col min="3334" max="3334" width="12.7109375" customWidth="1"/>
    <col min="3335" max="3335" width="12.42578125" customWidth="1"/>
    <col min="3336" max="3336" width="13.28515625" customWidth="1"/>
    <col min="3337" max="3337" width="13.5703125" customWidth="1"/>
    <col min="3338" max="3342" width="12.7109375" customWidth="1"/>
    <col min="3343" max="3343" width="13.42578125" customWidth="1"/>
    <col min="3344" max="3344" width="13.140625" customWidth="1"/>
    <col min="3345" max="3350" width="12.7109375" customWidth="1"/>
    <col min="3351" max="3351" width="15.28515625" customWidth="1"/>
    <col min="3352" max="3352" width="16.85546875" customWidth="1"/>
    <col min="3353" max="3354" width="12.7109375" customWidth="1"/>
    <col min="3355" max="3355" width="13.85546875" bestFit="1" customWidth="1"/>
    <col min="3356" max="3356" width="12.5703125" customWidth="1"/>
    <col min="3585" max="3585" width="6.140625" customWidth="1"/>
    <col min="3586" max="3586" width="23.42578125" customWidth="1"/>
    <col min="3587" max="3587" width="15.7109375" customWidth="1"/>
    <col min="3588" max="3588" width="12.7109375" customWidth="1"/>
    <col min="3589" max="3589" width="14.28515625" customWidth="1"/>
    <col min="3590" max="3590" width="12.7109375" customWidth="1"/>
    <col min="3591" max="3591" width="12.42578125" customWidth="1"/>
    <col min="3592" max="3592" width="13.28515625" customWidth="1"/>
    <col min="3593" max="3593" width="13.5703125" customWidth="1"/>
    <col min="3594" max="3598" width="12.7109375" customWidth="1"/>
    <col min="3599" max="3599" width="13.42578125" customWidth="1"/>
    <col min="3600" max="3600" width="13.140625" customWidth="1"/>
    <col min="3601" max="3606" width="12.7109375" customWidth="1"/>
    <col min="3607" max="3607" width="15.28515625" customWidth="1"/>
    <col min="3608" max="3608" width="16.85546875" customWidth="1"/>
    <col min="3609" max="3610" width="12.7109375" customWidth="1"/>
    <col min="3611" max="3611" width="13.85546875" bestFit="1" customWidth="1"/>
    <col min="3612" max="3612" width="12.5703125" customWidth="1"/>
    <col min="3841" max="3841" width="6.140625" customWidth="1"/>
    <col min="3842" max="3842" width="23.42578125" customWidth="1"/>
    <col min="3843" max="3843" width="15.7109375" customWidth="1"/>
    <col min="3844" max="3844" width="12.7109375" customWidth="1"/>
    <col min="3845" max="3845" width="14.28515625" customWidth="1"/>
    <col min="3846" max="3846" width="12.7109375" customWidth="1"/>
    <col min="3847" max="3847" width="12.42578125" customWidth="1"/>
    <col min="3848" max="3848" width="13.28515625" customWidth="1"/>
    <col min="3849" max="3849" width="13.5703125" customWidth="1"/>
    <col min="3850" max="3854" width="12.7109375" customWidth="1"/>
    <col min="3855" max="3855" width="13.42578125" customWidth="1"/>
    <col min="3856" max="3856" width="13.140625" customWidth="1"/>
    <col min="3857" max="3862" width="12.7109375" customWidth="1"/>
    <col min="3863" max="3863" width="15.28515625" customWidth="1"/>
    <col min="3864" max="3864" width="16.85546875" customWidth="1"/>
    <col min="3865" max="3866" width="12.7109375" customWidth="1"/>
    <col min="3867" max="3867" width="13.85546875" bestFit="1" customWidth="1"/>
    <col min="3868" max="3868" width="12.5703125" customWidth="1"/>
    <col min="4097" max="4097" width="6.140625" customWidth="1"/>
    <col min="4098" max="4098" width="23.42578125" customWidth="1"/>
    <col min="4099" max="4099" width="15.7109375" customWidth="1"/>
    <col min="4100" max="4100" width="12.7109375" customWidth="1"/>
    <col min="4101" max="4101" width="14.28515625" customWidth="1"/>
    <col min="4102" max="4102" width="12.7109375" customWidth="1"/>
    <col min="4103" max="4103" width="12.42578125" customWidth="1"/>
    <col min="4104" max="4104" width="13.28515625" customWidth="1"/>
    <col min="4105" max="4105" width="13.5703125" customWidth="1"/>
    <col min="4106" max="4110" width="12.7109375" customWidth="1"/>
    <col min="4111" max="4111" width="13.42578125" customWidth="1"/>
    <col min="4112" max="4112" width="13.140625" customWidth="1"/>
    <col min="4113" max="4118" width="12.7109375" customWidth="1"/>
    <col min="4119" max="4119" width="15.28515625" customWidth="1"/>
    <col min="4120" max="4120" width="16.85546875" customWidth="1"/>
    <col min="4121" max="4122" width="12.7109375" customWidth="1"/>
    <col min="4123" max="4123" width="13.85546875" bestFit="1" customWidth="1"/>
    <col min="4124" max="4124" width="12.5703125" customWidth="1"/>
    <col min="4353" max="4353" width="6.140625" customWidth="1"/>
    <col min="4354" max="4354" width="23.42578125" customWidth="1"/>
    <col min="4355" max="4355" width="15.7109375" customWidth="1"/>
    <col min="4356" max="4356" width="12.7109375" customWidth="1"/>
    <col min="4357" max="4357" width="14.28515625" customWidth="1"/>
    <col min="4358" max="4358" width="12.7109375" customWidth="1"/>
    <col min="4359" max="4359" width="12.42578125" customWidth="1"/>
    <col min="4360" max="4360" width="13.28515625" customWidth="1"/>
    <col min="4361" max="4361" width="13.5703125" customWidth="1"/>
    <col min="4362" max="4366" width="12.7109375" customWidth="1"/>
    <col min="4367" max="4367" width="13.42578125" customWidth="1"/>
    <col min="4368" max="4368" width="13.140625" customWidth="1"/>
    <col min="4369" max="4374" width="12.7109375" customWidth="1"/>
    <col min="4375" max="4375" width="15.28515625" customWidth="1"/>
    <col min="4376" max="4376" width="16.85546875" customWidth="1"/>
    <col min="4377" max="4378" width="12.7109375" customWidth="1"/>
    <col min="4379" max="4379" width="13.85546875" bestFit="1" customWidth="1"/>
    <col min="4380" max="4380" width="12.5703125" customWidth="1"/>
    <col min="4609" max="4609" width="6.140625" customWidth="1"/>
    <col min="4610" max="4610" width="23.42578125" customWidth="1"/>
    <col min="4611" max="4611" width="15.7109375" customWidth="1"/>
    <col min="4612" max="4612" width="12.7109375" customWidth="1"/>
    <col min="4613" max="4613" width="14.28515625" customWidth="1"/>
    <col min="4614" max="4614" width="12.7109375" customWidth="1"/>
    <col min="4615" max="4615" width="12.42578125" customWidth="1"/>
    <col min="4616" max="4616" width="13.28515625" customWidth="1"/>
    <col min="4617" max="4617" width="13.5703125" customWidth="1"/>
    <col min="4618" max="4622" width="12.7109375" customWidth="1"/>
    <col min="4623" max="4623" width="13.42578125" customWidth="1"/>
    <col min="4624" max="4624" width="13.140625" customWidth="1"/>
    <col min="4625" max="4630" width="12.7109375" customWidth="1"/>
    <col min="4631" max="4631" width="15.28515625" customWidth="1"/>
    <col min="4632" max="4632" width="16.85546875" customWidth="1"/>
    <col min="4633" max="4634" width="12.7109375" customWidth="1"/>
    <col min="4635" max="4635" width="13.85546875" bestFit="1" customWidth="1"/>
    <col min="4636" max="4636" width="12.5703125" customWidth="1"/>
    <col min="4865" max="4865" width="6.140625" customWidth="1"/>
    <col min="4866" max="4866" width="23.42578125" customWidth="1"/>
    <col min="4867" max="4867" width="15.7109375" customWidth="1"/>
    <col min="4868" max="4868" width="12.7109375" customWidth="1"/>
    <col min="4869" max="4869" width="14.28515625" customWidth="1"/>
    <col min="4870" max="4870" width="12.7109375" customWidth="1"/>
    <col min="4871" max="4871" width="12.42578125" customWidth="1"/>
    <col min="4872" max="4872" width="13.28515625" customWidth="1"/>
    <col min="4873" max="4873" width="13.5703125" customWidth="1"/>
    <col min="4874" max="4878" width="12.7109375" customWidth="1"/>
    <col min="4879" max="4879" width="13.42578125" customWidth="1"/>
    <col min="4880" max="4880" width="13.140625" customWidth="1"/>
    <col min="4881" max="4886" width="12.7109375" customWidth="1"/>
    <col min="4887" max="4887" width="15.28515625" customWidth="1"/>
    <col min="4888" max="4888" width="16.85546875" customWidth="1"/>
    <col min="4889" max="4890" width="12.7109375" customWidth="1"/>
    <col min="4891" max="4891" width="13.85546875" bestFit="1" customWidth="1"/>
    <col min="4892" max="4892" width="12.5703125" customWidth="1"/>
    <col min="5121" max="5121" width="6.140625" customWidth="1"/>
    <col min="5122" max="5122" width="23.42578125" customWidth="1"/>
    <col min="5123" max="5123" width="15.7109375" customWidth="1"/>
    <col min="5124" max="5124" width="12.7109375" customWidth="1"/>
    <col min="5125" max="5125" width="14.28515625" customWidth="1"/>
    <col min="5126" max="5126" width="12.7109375" customWidth="1"/>
    <col min="5127" max="5127" width="12.42578125" customWidth="1"/>
    <col min="5128" max="5128" width="13.28515625" customWidth="1"/>
    <col min="5129" max="5129" width="13.5703125" customWidth="1"/>
    <col min="5130" max="5134" width="12.7109375" customWidth="1"/>
    <col min="5135" max="5135" width="13.42578125" customWidth="1"/>
    <col min="5136" max="5136" width="13.140625" customWidth="1"/>
    <col min="5137" max="5142" width="12.7109375" customWidth="1"/>
    <col min="5143" max="5143" width="15.28515625" customWidth="1"/>
    <col min="5144" max="5144" width="16.85546875" customWidth="1"/>
    <col min="5145" max="5146" width="12.7109375" customWidth="1"/>
    <col min="5147" max="5147" width="13.85546875" bestFit="1" customWidth="1"/>
    <col min="5148" max="5148" width="12.5703125" customWidth="1"/>
    <col min="5377" max="5377" width="6.140625" customWidth="1"/>
    <col min="5378" max="5378" width="23.42578125" customWidth="1"/>
    <col min="5379" max="5379" width="15.7109375" customWidth="1"/>
    <col min="5380" max="5380" width="12.7109375" customWidth="1"/>
    <col min="5381" max="5381" width="14.28515625" customWidth="1"/>
    <col min="5382" max="5382" width="12.7109375" customWidth="1"/>
    <col min="5383" max="5383" width="12.42578125" customWidth="1"/>
    <col min="5384" max="5384" width="13.28515625" customWidth="1"/>
    <col min="5385" max="5385" width="13.5703125" customWidth="1"/>
    <col min="5386" max="5390" width="12.7109375" customWidth="1"/>
    <col min="5391" max="5391" width="13.42578125" customWidth="1"/>
    <col min="5392" max="5392" width="13.140625" customWidth="1"/>
    <col min="5393" max="5398" width="12.7109375" customWidth="1"/>
    <col min="5399" max="5399" width="15.28515625" customWidth="1"/>
    <col min="5400" max="5400" width="16.85546875" customWidth="1"/>
    <col min="5401" max="5402" width="12.7109375" customWidth="1"/>
    <col min="5403" max="5403" width="13.85546875" bestFit="1" customWidth="1"/>
    <col min="5404" max="5404" width="12.5703125" customWidth="1"/>
    <col min="5633" max="5633" width="6.140625" customWidth="1"/>
    <col min="5634" max="5634" width="23.42578125" customWidth="1"/>
    <col min="5635" max="5635" width="15.7109375" customWidth="1"/>
    <col min="5636" max="5636" width="12.7109375" customWidth="1"/>
    <col min="5637" max="5637" width="14.28515625" customWidth="1"/>
    <col min="5638" max="5638" width="12.7109375" customWidth="1"/>
    <col min="5639" max="5639" width="12.42578125" customWidth="1"/>
    <col min="5640" max="5640" width="13.28515625" customWidth="1"/>
    <col min="5641" max="5641" width="13.5703125" customWidth="1"/>
    <col min="5642" max="5646" width="12.7109375" customWidth="1"/>
    <col min="5647" max="5647" width="13.42578125" customWidth="1"/>
    <col min="5648" max="5648" width="13.140625" customWidth="1"/>
    <col min="5649" max="5654" width="12.7109375" customWidth="1"/>
    <col min="5655" max="5655" width="15.28515625" customWidth="1"/>
    <col min="5656" max="5656" width="16.85546875" customWidth="1"/>
    <col min="5657" max="5658" width="12.7109375" customWidth="1"/>
    <col min="5659" max="5659" width="13.85546875" bestFit="1" customWidth="1"/>
    <col min="5660" max="5660" width="12.5703125" customWidth="1"/>
    <col min="5889" max="5889" width="6.140625" customWidth="1"/>
    <col min="5890" max="5890" width="23.42578125" customWidth="1"/>
    <col min="5891" max="5891" width="15.7109375" customWidth="1"/>
    <col min="5892" max="5892" width="12.7109375" customWidth="1"/>
    <col min="5893" max="5893" width="14.28515625" customWidth="1"/>
    <col min="5894" max="5894" width="12.7109375" customWidth="1"/>
    <col min="5895" max="5895" width="12.42578125" customWidth="1"/>
    <col min="5896" max="5896" width="13.28515625" customWidth="1"/>
    <col min="5897" max="5897" width="13.5703125" customWidth="1"/>
    <col min="5898" max="5902" width="12.7109375" customWidth="1"/>
    <col min="5903" max="5903" width="13.42578125" customWidth="1"/>
    <col min="5904" max="5904" width="13.140625" customWidth="1"/>
    <col min="5905" max="5910" width="12.7109375" customWidth="1"/>
    <col min="5911" max="5911" width="15.28515625" customWidth="1"/>
    <col min="5912" max="5912" width="16.85546875" customWidth="1"/>
    <col min="5913" max="5914" width="12.7109375" customWidth="1"/>
    <col min="5915" max="5915" width="13.85546875" bestFit="1" customWidth="1"/>
    <col min="5916" max="5916" width="12.5703125" customWidth="1"/>
    <col min="6145" max="6145" width="6.140625" customWidth="1"/>
    <col min="6146" max="6146" width="23.42578125" customWidth="1"/>
    <col min="6147" max="6147" width="15.7109375" customWidth="1"/>
    <col min="6148" max="6148" width="12.7109375" customWidth="1"/>
    <col min="6149" max="6149" width="14.28515625" customWidth="1"/>
    <col min="6150" max="6150" width="12.7109375" customWidth="1"/>
    <col min="6151" max="6151" width="12.42578125" customWidth="1"/>
    <col min="6152" max="6152" width="13.28515625" customWidth="1"/>
    <col min="6153" max="6153" width="13.5703125" customWidth="1"/>
    <col min="6154" max="6158" width="12.7109375" customWidth="1"/>
    <col min="6159" max="6159" width="13.42578125" customWidth="1"/>
    <col min="6160" max="6160" width="13.140625" customWidth="1"/>
    <col min="6161" max="6166" width="12.7109375" customWidth="1"/>
    <col min="6167" max="6167" width="15.28515625" customWidth="1"/>
    <col min="6168" max="6168" width="16.85546875" customWidth="1"/>
    <col min="6169" max="6170" width="12.7109375" customWidth="1"/>
    <col min="6171" max="6171" width="13.85546875" bestFit="1" customWidth="1"/>
    <col min="6172" max="6172" width="12.5703125" customWidth="1"/>
    <col min="6401" max="6401" width="6.140625" customWidth="1"/>
    <col min="6402" max="6402" width="23.42578125" customWidth="1"/>
    <col min="6403" max="6403" width="15.7109375" customWidth="1"/>
    <col min="6404" max="6404" width="12.7109375" customWidth="1"/>
    <col min="6405" max="6405" width="14.28515625" customWidth="1"/>
    <col min="6406" max="6406" width="12.7109375" customWidth="1"/>
    <col min="6407" max="6407" width="12.42578125" customWidth="1"/>
    <col min="6408" max="6408" width="13.28515625" customWidth="1"/>
    <col min="6409" max="6409" width="13.5703125" customWidth="1"/>
    <col min="6410" max="6414" width="12.7109375" customWidth="1"/>
    <col min="6415" max="6415" width="13.42578125" customWidth="1"/>
    <col min="6416" max="6416" width="13.140625" customWidth="1"/>
    <col min="6417" max="6422" width="12.7109375" customWidth="1"/>
    <col min="6423" max="6423" width="15.28515625" customWidth="1"/>
    <col min="6424" max="6424" width="16.85546875" customWidth="1"/>
    <col min="6425" max="6426" width="12.7109375" customWidth="1"/>
    <col min="6427" max="6427" width="13.85546875" bestFit="1" customWidth="1"/>
    <col min="6428" max="6428" width="12.5703125" customWidth="1"/>
    <col min="6657" max="6657" width="6.140625" customWidth="1"/>
    <col min="6658" max="6658" width="23.42578125" customWidth="1"/>
    <col min="6659" max="6659" width="15.7109375" customWidth="1"/>
    <col min="6660" max="6660" width="12.7109375" customWidth="1"/>
    <col min="6661" max="6661" width="14.28515625" customWidth="1"/>
    <col min="6662" max="6662" width="12.7109375" customWidth="1"/>
    <col min="6663" max="6663" width="12.42578125" customWidth="1"/>
    <col min="6664" max="6664" width="13.28515625" customWidth="1"/>
    <col min="6665" max="6665" width="13.5703125" customWidth="1"/>
    <col min="6666" max="6670" width="12.7109375" customWidth="1"/>
    <col min="6671" max="6671" width="13.42578125" customWidth="1"/>
    <col min="6672" max="6672" width="13.140625" customWidth="1"/>
    <col min="6673" max="6678" width="12.7109375" customWidth="1"/>
    <col min="6679" max="6679" width="15.28515625" customWidth="1"/>
    <col min="6680" max="6680" width="16.85546875" customWidth="1"/>
    <col min="6681" max="6682" width="12.7109375" customWidth="1"/>
    <col min="6683" max="6683" width="13.85546875" bestFit="1" customWidth="1"/>
    <col min="6684" max="6684" width="12.5703125" customWidth="1"/>
    <col min="6913" max="6913" width="6.140625" customWidth="1"/>
    <col min="6914" max="6914" width="23.42578125" customWidth="1"/>
    <col min="6915" max="6915" width="15.7109375" customWidth="1"/>
    <col min="6916" max="6916" width="12.7109375" customWidth="1"/>
    <col min="6917" max="6917" width="14.28515625" customWidth="1"/>
    <col min="6918" max="6918" width="12.7109375" customWidth="1"/>
    <col min="6919" max="6919" width="12.42578125" customWidth="1"/>
    <col min="6920" max="6920" width="13.28515625" customWidth="1"/>
    <col min="6921" max="6921" width="13.5703125" customWidth="1"/>
    <col min="6922" max="6926" width="12.7109375" customWidth="1"/>
    <col min="6927" max="6927" width="13.42578125" customWidth="1"/>
    <col min="6928" max="6928" width="13.140625" customWidth="1"/>
    <col min="6929" max="6934" width="12.7109375" customWidth="1"/>
    <col min="6935" max="6935" width="15.28515625" customWidth="1"/>
    <col min="6936" max="6936" width="16.85546875" customWidth="1"/>
    <col min="6937" max="6938" width="12.7109375" customWidth="1"/>
    <col min="6939" max="6939" width="13.85546875" bestFit="1" customWidth="1"/>
    <col min="6940" max="6940" width="12.5703125" customWidth="1"/>
    <col min="7169" max="7169" width="6.140625" customWidth="1"/>
    <col min="7170" max="7170" width="23.42578125" customWidth="1"/>
    <col min="7171" max="7171" width="15.7109375" customWidth="1"/>
    <col min="7172" max="7172" width="12.7109375" customWidth="1"/>
    <col min="7173" max="7173" width="14.28515625" customWidth="1"/>
    <col min="7174" max="7174" width="12.7109375" customWidth="1"/>
    <col min="7175" max="7175" width="12.42578125" customWidth="1"/>
    <col min="7176" max="7176" width="13.28515625" customWidth="1"/>
    <col min="7177" max="7177" width="13.5703125" customWidth="1"/>
    <col min="7178" max="7182" width="12.7109375" customWidth="1"/>
    <col min="7183" max="7183" width="13.42578125" customWidth="1"/>
    <col min="7184" max="7184" width="13.140625" customWidth="1"/>
    <col min="7185" max="7190" width="12.7109375" customWidth="1"/>
    <col min="7191" max="7191" width="15.28515625" customWidth="1"/>
    <col min="7192" max="7192" width="16.85546875" customWidth="1"/>
    <col min="7193" max="7194" width="12.7109375" customWidth="1"/>
    <col min="7195" max="7195" width="13.85546875" bestFit="1" customWidth="1"/>
    <col min="7196" max="7196" width="12.5703125" customWidth="1"/>
    <col min="7425" max="7425" width="6.140625" customWidth="1"/>
    <col min="7426" max="7426" width="23.42578125" customWidth="1"/>
    <col min="7427" max="7427" width="15.7109375" customWidth="1"/>
    <col min="7428" max="7428" width="12.7109375" customWidth="1"/>
    <col min="7429" max="7429" width="14.28515625" customWidth="1"/>
    <col min="7430" max="7430" width="12.7109375" customWidth="1"/>
    <col min="7431" max="7431" width="12.42578125" customWidth="1"/>
    <col min="7432" max="7432" width="13.28515625" customWidth="1"/>
    <col min="7433" max="7433" width="13.5703125" customWidth="1"/>
    <col min="7434" max="7438" width="12.7109375" customWidth="1"/>
    <col min="7439" max="7439" width="13.42578125" customWidth="1"/>
    <col min="7440" max="7440" width="13.140625" customWidth="1"/>
    <col min="7441" max="7446" width="12.7109375" customWidth="1"/>
    <col min="7447" max="7447" width="15.28515625" customWidth="1"/>
    <col min="7448" max="7448" width="16.85546875" customWidth="1"/>
    <col min="7449" max="7450" width="12.7109375" customWidth="1"/>
    <col min="7451" max="7451" width="13.85546875" bestFit="1" customWidth="1"/>
    <col min="7452" max="7452" width="12.5703125" customWidth="1"/>
    <col min="7681" max="7681" width="6.140625" customWidth="1"/>
    <col min="7682" max="7682" width="23.42578125" customWidth="1"/>
    <col min="7683" max="7683" width="15.7109375" customWidth="1"/>
    <col min="7684" max="7684" width="12.7109375" customWidth="1"/>
    <col min="7685" max="7685" width="14.28515625" customWidth="1"/>
    <col min="7686" max="7686" width="12.7109375" customWidth="1"/>
    <col min="7687" max="7687" width="12.42578125" customWidth="1"/>
    <col min="7688" max="7688" width="13.28515625" customWidth="1"/>
    <col min="7689" max="7689" width="13.5703125" customWidth="1"/>
    <col min="7690" max="7694" width="12.7109375" customWidth="1"/>
    <col min="7695" max="7695" width="13.42578125" customWidth="1"/>
    <col min="7696" max="7696" width="13.140625" customWidth="1"/>
    <col min="7697" max="7702" width="12.7109375" customWidth="1"/>
    <col min="7703" max="7703" width="15.28515625" customWidth="1"/>
    <col min="7704" max="7704" width="16.85546875" customWidth="1"/>
    <col min="7705" max="7706" width="12.7109375" customWidth="1"/>
    <col min="7707" max="7707" width="13.85546875" bestFit="1" customWidth="1"/>
    <col min="7708" max="7708" width="12.5703125" customWidth="1"/>
    <col min="7937" max="7937" width="6.140625" customWidth="1"/>
    <col min="7938" max="7938" width="23.42578125" customWidth="1"/>
    <col min="7939" max="7939" width="15.7109375" customWidth="1"/>
    <col min="7940" max="7940" width="12.7109375" customWidth="1"/>
    <col min="7941" max="7941" width="14.28515625" customWidth="1"/>
    <col min="7942" max="7942" width="12.7109375" customWidth="1"/>
    <col min="7943" max="7943" width="12.42578125" customWidth="1"/>
    <col min="7944" max="7944" width="13.28515625" customWidth="1"/>
    <col min="7945" max="7945" width="13.5703125" customWidth="1"/>
    <col min="7946" max="7950" width="12.7109375" customWidth="1"/>
    <col min="7951" max="7951" width="13.42578125" customWidth="1"/>
    <col min="7952" max="7952" width="13.140625" customWidth="1"/>
    <col min="7953" max="7958" width="12.7109375" customWidth="1"/>
    <col min="7959" max="7959" width="15.28515625" customWidth="1"/>
    <col min="7960" max="7960" width="16.85546875" customWidth="1"/>
    <col min="7961" max="7962" width="12.7109375" customWidth="1"/>
    <col min="7963" max="7963" width="13.85546875" bestFit="1" customWidth="1"/>
    <col min="7964" max="7964" width="12.5703125" customWidth="1"/>
    <col min="8193" max="8193" width="6.140625" customWidth="1"/>
    <col min="8194" max="8194" width="23.42578125" customWidth="1"/>
    <col min="8195" max="8195" width="15.7109375" customWidth="1"/>
    <col min="8196" max="8196" width="12.7109375" customWidth="1"/>
    <col min="8197" max="8197" width="14.28515625" customWidth="1"/>
    <col min="8198" max="8198" width="12.7109375" customWidth="1"/>
    <col min="8199" max="8199" width="12.42578125" customWidth="1"/>
    <col min="8200" max="8200" width="13.28515625" customWidth="1"/>
    <col min="8201" max="8201" width="13.5703125" customWidth="1"/>
    <col min="8202" max="8206" width="12.7109375" customWidth="1"/>
    <col min="8207" max="8207" width="13.42578125" customWidth="1"/>
    <col min="8208" max="8208" width="13.140625" customWidth="1"/>
    <col min="8209" max="8214" width="12.7109375" customWidth="1"/>
    <col min="8215" max="8215" width="15.28515625" customWidth="1"/>
    <col min="8216" max="8216" width="16.85546875" customWidth="1"/>
    <col min="8217" max="8218" width="12.7109375" customWidth="1"/>
    <col min="8219" max="8219" width="13.85546875" bestFit="1" customWidth="1"/>
    <col min="8220" max="8220" width="12.5703125" customWidth="1"/>
    <col min="8449" max="8449" width="6.140625" customWidth="1"/>
    <col min="8450" max="8450" width="23.42578125" customWidth="1"/>
    <col min="8451" max="8451" width="15.7109375" customWidth="1"/>
    <col min="8452" max="8452" width="12.7109375" customWidth="1"/>
    <col min="8453" max="8453" width="14.28515625" customWidth="1"/>
    <col min="8454" max="8454" width="12.7109375" customWidth="1"/>
    <col min="8455" max="8455" width="12.42578125" customWidth="1"/>
    <col min="8456" max="8456" width="13.28515625" customWidth="1"/>
    <col min="8457" max="8457" width="13.5703125" customWidth="1"/>
    <col min="8458" max="8462" width="12.7109375" customWidth="1"/>
    <col min="8463" max="8463" width="13.42578125" customWidth="1"/>
    <col min="8464" max="8464" width="13.140625" customWidth="1"/>
    <col min="8465" max="8470" width="12.7109375" customWidth="1"/>
    <col min="8471" max="8471" width="15.28515625" customWidth="1"/>
    <col min="8472" max="8472" width="16.85546875" customWidth="1"/>
    <col min="8473" max="8474" width="12.7109375" customWidth="1"/>
    <col min="8475" max="8475" width="13.85546875" bestFit="1" customWidth="1"/>
    <col min="8476" max="8476" width="12.5703125" customWidth="1"/>
    <col min="8705" max="8705" width="6.140625" customWidth="1"/>
    <col min="8706" max="8706" width="23.42578125" customWidth="1"/>
    <col min="8707" max="8707" width="15.7109375" customWidth="1"/>
    <col min="8708" max="8708" width="12.7109375" customWidth="1"/>
    <col min="8709" max="8709" width="14.28515625" customWidth="1"/>
    <col min="8710" max="8710" width="12.7109375" customWidth="1"/>
    <col min="8711" max="8711" width="12.42578125" customWidth="1"/>
    <col min="8712" max="8712" width="13.28515625" customWidth="1"/>
    <col min="8713" max="8713" width="13.5703125" customWidth="1"/>
    <col min="8714" max="8718" width="12.7109375" customWidth="1"/>
    <col min="8719" max="8719" width="13.42578125" customWidth="1"/>
    <col min="8720" max="8720" width="13.140625" customWidth="1"/>
    <col min="8721" max="8726" width="12.7109375" customWidth="1"/>
    <col min="8727" max="8727" width="15.28515625" customWidth="1"/>
    <col min="8728" max="8728" width="16.85546875" customWidth="1"/>
    <col min="8729" max="8730" width="12.7109375" customWidth="1"/>
    <col min="8731" max="8731" width="13.85546875" bestFit="1" customWidth="1"/>
    <col min="8732" max="8732" width="12.5703125" customWidth="1"/>
    <col min="8961" max="8961" width="6.140625" customWidth="1"/>
    <col min="8962" max="8962" width="23.42578125" customWidth="1"/>
    <col min="8963" max="8963" width="15.7109375" customWidth="1"/>
    <col min="8964" max="8964" width="12.7109375" customWidth="1"/>
    <col min="8965" max="8965" width="14.28515625" customWidth="1"/>
    <col min="8966" max="8966" width="12.7109375" customWidth="1"/>
    <col min="8967" max="8967" width="12.42578125" customWidth="1"/>
    <col min="8968" max="8968" width="13.28515625" customWidth="1"/>
    <col min="8969" max="8969" width="13.5703125" customWidth="1"/>
    <col min="8970" max="8974" width="12.7109375" customWidth="1"/>
    <col min="8975" max="8975" width="13.42578125" customWidth="1"/>
    <col min="8976" max="8976" width="13.140625" customWidth="1"/>
    <col min="8977" max="8982" width="12.7109375" customWidth="1"/>
    <col min="8983" max="8983" width="15.28515625" customWidth="1"/>
    <col min="8984" max="8984" width="16.85546875" customWidth="1"/>
    <col min="8985" max="8986" width="12.7109375" customWidth="1"/>
    <col min="8987" max="8987" width="13.85546875" bestFit="1" customWidth="1"/>
    <col min="8988" max="8988" width="12.5703125" customWidth="1"/>
    <col min="9217" max="9217" width="6.140625" customWidth="1"/>
    <col min="9218" max="9218" width="23.42578125" customWidth="1"/>
    <col min="9219" max="9219" width="15.7109375" customWidth="1"/>
    <col min="9220" max="9220" width="12.7109375" customWidth="1"/>
    <col min="9221" max="9221" width="14.28515625" customWidth="1"/>
    <col min="9222" max="9222" width="12.7109375" customWidth="1"/>
    <col min="9223" max="9223" width="12.42578125" customWidth="1"/>
    <col min="9224" max="9224" width="13.28515625" customWidth="1"/>
    <col min="9225" max="9225" width="13.5703125" customWidth="1"/>
    <col min="9226" max="9230" width="12.7109375" customWidth="1"/>
    <col min="9231" max="9231" width="13.42578125" customWidth="1"/>
    <col min="9232" max="9232" width="13.140625" customWidth="1"/>
    <col min="9233" max="9238" width="12.7109375" customWidth="1"/>
    <col min="9239" max="9239" width="15.28515625" customWidth="1"/>
    <col min="9240" max="9240" width="16.85546875" customWidth="1"/>
    <col min="9241" max="9242" width="12.7109375" customWidth="1"/>
    <col min="9243" max="9243" width="13.85546875" bestFit="1" customWidth="1"/>
    <col min="9244" max="9244" width="12.5703125" customWidth="1"/>
    <col min="9473" max="9473" width="6.140625" customWidth="1"/>
    <col min="9474" max="9474" width="23.42578125" customWidth="1"/>
    <col min="9475" max="9475" width="15.7109375" customWidth="1"/>
    <col min="9476" max="9476" width="12.7109375" customWidth="1"/>
    <col min="9477" max="9477" width="14.28515625" customWidth="1"/>
    <col min="9478" max="9478" width="12.7109375" customWidth="1"/>
    <col min="9479" max="9479" width="12.42578125" customWidth="1"/>
    <col min="9480" max="9480" width="13.28515625" customWidth="1"/>
    <col min="9481" max="9481" width="13.5703125" customWidth="1"/>
    <col min="9482" max="9486" width="12.7109375" customWidth="1"/>
    <col min="9487" max="9487" width="13.42578125" customWidth="1"/>
    <col min="9488" max="9488" width="13.140625" customWidth="1"/>
    <col min="9489" max="9494" width="12.7109375" customWidth="1"/>
    <col min="9495" max="9495" width="15.28515625" customWidth="1"/>
    <col min="9496" max="9496" width="16.85546875" customWidth="1"/>
    <col min="9497" max="9498" width="12.7109375" customWidth="1"/>
    <col min="9499" max="9499" width="13.85546875" bestFit="1" customWidth="1"/>
    <col min="9500" max="9500" width="12.5703125" customWidth="1"/>
    <col min="9729" max="9729" width="6.140625" customWidth="1"/>
    <col min="9730" max="9730" width="23.42578125" customWidth="1"/>
    <col min="9731" max="9731" width="15.7109375" customWidth="1"/>
    <col min="9732" max="9732" width="12.7109375" customWidth="1"/>
    <col min="9733" max="9733" width="14.28515625" customWidth="1"/>
    <col min="9734" max="9734" width="12.7109375" customWidth="1"/>
    <col min="9735" max="9735" width="12.42578125" customWidth="1"/>
    <col min="9736" max="9736" width="13.28515625" customWidth="1"/>
    <col min="9737" max="9737" width="13.5703125" customWidth="1"/>
    <col min="9738" max="9742" width="12.7109375" customWidth="1"/>
    <col min="9743" max="9743" width="13.42578125" customWidth="1"/>
    <col min="9744" max="9744" width="13.140625" customWidth="1"/>
    <col min="9745" max="9750" width="12.7109375" customWidth="1"/>
    <col min="9751" max="9751" width="15.28515625" customWidth="1"/>
    <col min="9752" max="9752" width="16.85546875" customWidth="1"/>
    <col min="9753" max="9754" width="12.7109375" customWidth="1"/>
    <col min="9755" max="9755" width="13.85546875" bestFit="1" customWidth="1"/>
    <col min="9756" max="9756" width="12.5703125" customWidth="1"/>
    <col min="9985" max="9985" width="6.140625" customWidth="1"/>
    <col min="9986" max="9986" width="23.42578125" customWidth="1"/>
    <col min="9987" max="9987" width="15.7109375" customWidth="1"/>
    <col min="9988" max="9988" width="12.7109375" customWidth="1"/>
    <col min="9989" max="9989" width="14.28515625" customWidth="1"/>
    <col min="9990" max="9990" width="12.7109375" customWidth="1"/>
    <col min="9991" max="9991" width="12.42578125" customWidth="1"/>
    <col min="9992" max="9992" width="13.28515625" customWidth="1"/>
    <col min="9993" max="9993" width="13.5703125" customWidth="1"/>
    <col min="9994" max="9998" width="12.7109375" customWidth="1"/>
    <col min="9999" max="9999" width="13.42578125" customWidth="1"/>
    <col min="10000" max="10000" width="13.140625" customWidth="1"/>
    <col min="10001" max="10006" width="12.7109375" customWidth="1"/>
    <col min="10007" max="10007" width="15.28515625" customWidth="1"/>
    <col min="10008" max="10008" width="16.85546875" customWidth="1"/>
    <col min="10009" max="10010" width="12.7109375" customWidth="1"/>
    <col min="10011" max="10011" width="13.85546875" bestFit="1" customWidth="1"/>
    <col min="10012" max="10012" width="12.5703125" customWidth="1"/>
    <col min="10241" max="10241" width="6.140625" customWidth="1"/>
    <col min="10242" max="10242" width="23.42578125" customWidth="1"/>
    <col min="10243" max="10243" width="15.7109375" customWidth="1"/>
    <col min="10244" max="10244" width="12.7109375" customWidth="1"/>
    <col min="10245" max="10245" width="14.28515625" customWidth="1"/>
    <col min="10246" max="10246" width="12.7109375" customWidth="1"/>
    <col min="10247" max="10247" width="12.42578125" customWidth="1"/>
    <col min="10248" max="10248" width="13.28515625" customWidth="1"/>
    <col min="10249" max="10249" width="13.5703125" customWidth="1"/>
    <col min="10250" max="10254" width="12.7109375" customWidth="1"/>
    <col min="10255" max="10255" width="13.42578125" customWidth="1"/>
    <col min="10256" max="10256" width="13.140625" customWidth="1"/>
    <col min="10257" max="10262" width="12.7109375" customWidth="1"/>
    <col min="10263" max="10263" width="15.28515625" customWidth="1"/>
    <col min="10264" max="10264" width="16.85546875" customWidth="1"/>
    <col min="10265" max="10266" width="12.7109375" customWidth="1"/>
    <col min="10267" max="10267" width="13.85546875" bestFit="1" customWidth="1"/>
    <col min="10268" max="10268" width="12.5703125" customWidth="1"/>
    <col min="10497" max="10497" width="6.140625" customWidth="1"/>
    <col min="10498" max="10498" width="23.42578125" customWidth="1"/>
    <col min="10499" max="10499" width="15.7109375" customWidth="1"/>
    <col min="10500" max="10500" width="12.7109375" customWidth="1"/>
    <col min="10501" max="10501" width="14.28515625" customWidth="1"/>
    <col min="10502" max="10502" width="12.7109375" customWidth="1"/>
    <col min="10503" max="10503" width="12.42578125" customWidth="1"/>
    <col min="10504" max="10504" width="13.28515625" customWidth="1"/>
    <col min="10505" max="10505" width="13.5703125" customWidth="1"/>
    <col min="10506" max="10510" width="12.7109375" customWidth="1"/>
    <col min="10511" max="10511" width="13.42578125" customWidth="1"/>
    <col min="10512" max="10512" width="13.140625" customWidth="1"/>
    <col min="10513" max="10518" width="12.7109375" customWidth="1"/>
    <col min="10519" max="10519" width="15.28515625" customWidth="1"/>
    <col min="10520" max="10520" width="16.85546875" customWidth="1"/>
    <col min="10521" max="10522" width="12.7109375" customWidth="1"/>
    <col min="10523" max="10523" width="13.85546875" bestFit="1" customWidth="1"/>
    <col min="10524" max="10524" width="12.5703125" customWidth="1"/>
    <col min="10753" max="10753" width="6.140625" customWidth="1"/>
    <col min="10754" max="10754" width="23.42578125" customWidth="1"/>
    <col min="10755" max="10755" width="15.7109375" customWidth="1"/>
    <col min="10756" max="10756" width="12.7109375" customWidth="1"/>
    <col min="10757" max="10757" width="14.28515625" customWidth="1"/>
    <col min="10758" max="10758" width="12.7109375" customWidth="1"/>
    <col min="10759" max="10759" width="12.42578125" customWidth="1"/>
    <col min="10760" max="10760" width="13.28515625" customWidth="1"/>
    <col min="10761" max="10761" width="13.5703125" customWidth="1"/>
    <col min="10762" max="10766" width="12.7109375" customWidth="1"/>
    <col min="10767" max="10767" width="13.42578125" customWidth="1"/>
    <col min="10768" max="10768" width="13.140625" customWidth="1"/>
    <col min="10769" max="10774" width="12.7109375" customWidth="1"/>
    <col min="10775" max="10775" width="15.28515625" customWidth="1"/>
    <col min="10776" max="10776" width="16.85546875" customWidth="1"/>
    <col min="10777" max="10778" width="12.7109375" customWidth="1"/>
    <col min="10779" max="10779" width="13.85546875" bestFit="1" customWidth="1"/>
    <col min="10780" max="10780" width="12.5703125" customWidth="1"/>
    <col min="11009" max="11009" width="6.140625" customWidth="1"/>
    <col min="11010" max="11010" width="23.42578125" customWidth="1"/>
    <col min="11011" max="11011" width="15.7109375" customWidth="1"/>
    <col min="11012" max="11012" width="12.7109375" customWidth="1"/>
    <col min="11013" max="11013" width="14.28515625" customWidth="1"/>
    <col min="11014" max="11014" width="12.7109375" customWidth="1"/>
    <col min="11015" max="11015" width="12.42578125" customWidth="1"/>
    <col min="11016" max="11016" width="13.28515625" customWidth="1"/>
    <col min="11017" max="11017" width="13.5703125" customWidth="1"/>
    <col min="11018" max="11022" width="12.7109375" customWidth="1"/>
    <col min="11023" max="11023" width="13.42578125" customWidth="1"/>
    <col min="11024" max="11024" width="13.140625" customWidth="1"/>
    <col min="11025" max="11030" width="12.7109375" customWidth="1"/>
    <col min="11031" max="11031" width="15.28515625" customWidth="1"/>
    <col min="11032" max="11032" width="16.85546875" customWidth="1"/>
    <col min="11033" max="11034" width="12.7109375" customWidth="1"/>
    <col min="11035" max="11035" width="13.85546875" bestFit="1" customWidth="1"/>
    <col min="11036" max="11036" width="12.5703125" customWidth="1"/>
    <col min="11265" max="11265" width="6.140625" customWidth="1"/>
    <col min="11266" max="11266" width="23.42578125" customWidth="1"/>
    <col min="11267" max="11267" width="15.7109375" customWidth="1"/>
    <col min="11268" max="11268" width="12.7109375" customWidth="1"/>
    <col min="11269" max="11269" width="14.28515625" customWidth="1"/>
    <col min="11270" max="11270" width="12.7109375" customWidth="1"/>
    <col min="11271" max="11271" width="12.42578125" customWidth="1"/>
    <col min="11272" max="11272" width="13.28515625" customWidth="1"/>
    <col min="11273" max="11273" width="13.5703125" customWidth="1"/>
    <col min="11274" max="11278" width="12.7109375" customWidth="1"/>
    <col min="11279" max="11279" width="13.42578125" customWidth="1"/>
    <col min="11280" max="11280" width="13.140625" customWidth="1"/>
    <col min="11281" max="11286" width="12.7109375" customWidth="1"/>
    <col min="11287" max="11287" width="15.28515625" customWidth="1"/>
    <col min="11288" max="11288" width="16.85546875" customWidth="1"/>
    <col min="11289" max="11290" width="12.7109375" customWidth="1"/>
    <col min="11291" max="11291" width="13.85546875" bestFit="1" customWidth="1"/>
    <col min="11292" max="11292" width="12.5703125" customWidth="1"/>
    <col min="11521" max="11521" width="6.140625" customWidth="1"/>
    <col min="11522" max="11522" width="23.42578125" customWidth="1"/>
    <col min="11523" max="11523" width="15.7109375" customWidth="1"/>
    <col min="11524" max="11524" width="12.7109375" customWidth="1"/>
    <col min="11525" max="11525" width="14.28515625" customWidth="1"/>
    <col min="11526" max="11526" width="12.7109375" customWidth="1"/>
    <col min="11527" max="11527" width="12.42578125" customWidth="1"/>
    <col min="11528" max="11528" width="13.28515625" customWidth="1"/>
    <col min="11529" max="11529" width="13.5703125" customWidth="1"/>
    <col min="11530" max="11534" width="12.7109375" customWidth="1"/>
    <col min="11535" max="11535" width="13.42578125" customWidth="1"/>
    <col min="11536" max="11536" width="13.140625" customWidth="1"/>
    <col min="11537" max="11542" width="12.7109375" customWidth="1"/>
    <col min="11543" max="11543" width="15.28515625" customWidth="1"/>
    <col min="11544" max="11544" width="16.85546875" customWidth="1"/>
    <col min="11545" max="11546" width="12.7109375" customWidth="1"/>
    <col min="11547" max="11547" width="13.85546875" bestFit="1" customWidth="1"/>
    <col min="11548" max="11548" width="12.5703125" customWidth="1"/>
    <col min="11777" max="11777" width="6.140625" customWidth="1"/>
    <col min="11778" max="11778" width="23.42578125" customWidth="1"/>
    <col min="11779" max="11779" width="15.7109375" customWidth="1"/>
    <col min="11780" max="11780" width="12.7109375" customWidth="1"/>
    <col min="11781" max="11781" width="14.28515625" customWidth="1"/>
    <col min="11782" max="11782" width="12.7109375" customWidth="1"/>
    <col min="11783" max="11783" width="12.42578125" customWidth="1"/>
    <col min="11784" max="11784" width="13.28515625" customWidth="1"/>
    <col min="11785" max="11785" width="13.5703125" customWidth="1"/>
    <col min="11786" max="11790" width="12.7109375" customWidth="1"/>
    <col min="11791" max="11791" width="13.42578125" customWidth="1"/>
    <col min="11792" max="11792" width="13.140625" customWidth="1"/>
    <col min="11793" max="11798" width="12.7109375" customWidth="1"/>
    <col min="11799" max="11799" width="15.28515625" customWidth="1"/>
    <col min="11800" max="11800" width="16.85546875" customWidth="1"/>
    <col min="11801" max="11802" width="12.7109375" customWidth="1"/>
    <col min="11803" max="11803" width="13.85546875" bestFit="1" customWidth="1"/>
    <col min="11804" max="11804" width="12.5703125" customWidth="1"/>
    <col min="12033" max="12033" width="6.140625" customWidth="1"/>
    <col min="12034" max="12034" width="23.42578125" customWidth="1"/>
    <col min="12035" max="12035" width="15.7109375" customWidth="1"/>
    <col min="12036" max="12036" width="12.7109375" customWidth="1"/>
    <col min="12037" max="12037" width="14.28515625" customWidth="1"/>
    <col min="12038" max="12038" width="12.7109375" customWidth="1"/>
    <col min="12039" max="12039" width="12.42578125" customWidth="1"/>
    <col min="12040" max="12040" width="13.28515625" customWidth="1"/>
    <col min="12041" max="12041" width="13.5703125" customWidth="1"/>
    <col min="12042" max="12046" width="12.7109375" customWidth="1"/>
    <col min="12047" max="12047" width="13.42578125" customWidth="1"/>
    <col min="12048" max="12048" width="13.140625" customWidth="1"/>
    <col min="12049" max="12054" width="12.7109375" customWidth="1"/>
    <col min="12055" max="12055" width="15.28515625" customWidth="1"/>
    <col min="12056" max="12056" width="16.85546875" customWidth="1"/>
    <col min="12057" max="12058" width="12.7109375" customWidth="1"/>
    <col min="12059" max="12059" width="13.85546875" bestFit="1" customWidth="1"/>
    <col min="12060" max="12060" width="12.5703125" customWidth="1"/>
    <col min="12289" max="12289" width="6.140625" customWidth="1"/>
    <col min="12290" max="12290" width="23.42578125" customWidth="1"/>
    <col min="12291" max="12291" width="15.7109375" customWidth="1"/>
    <col min="12292" max="12292" width="12.7109375" customWidth="1"/>
    <col min="12293" max="12293" width="14.28515625" customWidth="1"/>
    <col min="12294" max="12294" width="12.7109375" customWidth="1"/>
    <col min="12295" max="12295" width="12.42578125" customWidth="1"/>
    <col min="12296" max="12296" width="13.28515625" customWidth="1"/>
    <col min="12297" max="12297" width="13.5703125" customWidth="1"/>
    <col min="12298" max="12302" width="12.7109375" customWidth="1"/>
    <col min="12303" max="12303" width="13.42578125" customWidth="1"/>
    <col min="12304" max="12304" width="13.140625" customWidth="1"/>
    <col min="12305" max="12310" width="12.7109375" customWidth="1"/>
    <col min="12311" max="12311" width="15.28515625" customWidth="1"/>
    <col min="12312" max="12312" width="16.85546875" customWidth="1"/>
    <col min="12313" max="12314" width="12.7109375" customWidth="1"/>
    <col min="12315" max="12315" width="13.85546875" bestFit="1" customWidth="1"/>
    <col min="12316" max="12316" width="12.5703125" customWidth="1"/>
    <col min="12545" max="12545" width="6.140625" customWidth="1"/>
    <col min="12546" max="12546" width="23.42578125" customWidth="1"/>
    <col min="12547" max="12547" width="15.7109375" customWidth="1"/>
    <col min="12548" max="12548" width="12.7109375" customWidth="1"/>
    <col min="12549" max="12549" width="14.28515625" customWidth="1"/>
    <col min="12550" max="12550" width="12.7109375" customWidth="1"/>
    <col min="12551" max="12551" width="12.42578125" customWidth="1"/>
    <col min="12552" max="12552" width="13.28515625" customWidth="1"/>
    <col min="12553" max="12553" width="13.5703125" customWidth="1"/>
    <col min="12554" max="12558" width="12.7109375" customWidth="1"/>
    <col min="12559" max="12559" width="13.42578125" customWidth="1"/>
    <col min="12560" max="12560" width="13.140625" customWidth="1"/>
    <col min="12561" max="12566" width="12.7109375" customWidth="1"/>
    <col min="12567" max="12567" width="15.28515625" customWidth="1"/>
    <col min="12568" max="12568" width="16.85546875" customWidth="1"/>
    <col min="12569" max="12570" width="12.7109375" customWidth="1"/>
    <col min="12571" max="12571" width="13.85546875" bestFit="1" customWidth="1"/>
    <col min="12572" max="12572" width="12.5703125" customWidth="1"/>
    <col min="12801" max="12801" width="6.140625" customWidth="1"/>
    <col min="12802" max="12802" width="23.42578125" customWidth="1"/>
    <col min="12803" max="12803" width="15.7109375" customWidth="1"/>
    <col min="12804" max="12804" width="12.7109375" customWidth="1"/>
    <col min="12805" max="12805" width="14.28515625" customWidth="1"/>
    <col min="12806" max="12806" width="12.7109375" customWidth="1"/>
    <col min="12807" max="12807" width="12.42578125" customWidth="1"/>
    <col min="12808" max="12808" width="13.28515625" customWidth="1"/>
    <col min="12809" max="12809" width="13.5703125" customWidth="1"/>
    <col min="12810" max="12814" width="12.7109375" customWidth="1"/>
    <col min="12815" max="12815" width="13.42578125" customWidth="1"/>
    <col min="12816" max="12816" width="13.140625" customWidth="1"/>
    <col min="12817" max="12822" width="12.7109375" customWidth="1"/>
    <col min="12823" max="12823" width="15.28515625" customWidth="1"/>
    <col min="12824" max="12824" width="16.85546875" customWidth="1"/>
    <col min="12825" max="12826" width="12.7109375" customWidth="1"/>
    <col min="12827" max="12827" width="13.85546875" bestFit="1" customWidth="1"/>
    <col min="12828" max="12828" width="12.5703125" customWidth="1"/>
    <col min="13057" max="13057" width="6.140625" customWidth="1"/>
    <col min="13058" max="13058" width="23.42578125" customWidth="1"/>
    <col min="13059" max="13059" width="15.7109375" customWidth="1"/>
    <col min="13060" max="13060" width="12.7109375" customWidth="1"/>
    <col min="13061" max="13061" width="14.28515625" customWidth="1"/>
    <col min="13062" max="13062" width="12.7109375" customWidth="1"/>
    <col min="13063" max="13063" width="12.42578125" customWidth="1"/>
    <col min="13064" max="13064" width="13.28515625" customWidth="1"/>
    <col min="13065" max="13065" width="13.5703125" customWidth="1"/>
    <col min="13066" max="13070" width="12.7109375" customWidth="1"/>
    <col min="13071" max="13071" width="13.42578125" customWidth="1"/>
    <col min="13072" max="13072" width="13.140625" customWidth="1"/>
    <col min="13073" max="13078" width="12.7109375" customWidth="1"/>
    <col min="13079" max="13079" width="15.28515625" customWidth="1"/>
    <col min="13080" max="13080" width="16.85546875" customWidth="1"/>
    <col min="13081" max="13082" width="12.7109375" customWidth="1"/>
    <col min="13083" max="13083" width="13.85546875" bestFit="1" customWidth="1"/>
    <col min="13084" max="13084" width="12.5703125" customWidth="1"/>
    <col min="13313" max="13313" width="6.140625" customWidth="1"/>
    <col min="13314" max="13314" width="23.42578125" customWidth="1"/>
    <col min="13315" max="13315" width="15.7109375" customWidth="1"/>
    <col min="13316" max="13316" width="12.7109375" customWidth="1"/>
    <col min="13317" max="13317" width="14.28515625" customWidth="1"/>
    <col min="13318" max="13318" width="12.7109375" customWidth="1"/>
    <col min="13319" max="13319" width="12.42578125" customWidth="1"/>
    <col min="13320" max="13320" width="13.28515625" customWidth="1"/>
    <col min="13321" max="13321" width="13.5703125" customWidth="1"/>
    <col min="13322" max="13326" width="12.7109375" customWidth="1"/>
    <col min="13327" max="13327" width="13.42578125" customWidth="1"/>
    <col min="13328" max="13328" width="13.140625" customWidth="1"/>
    <col min="13329" max="13334" width="12.7109375" customWidth="1"/>
    <col min="13335" max="13335" width="15.28515625" customWidth="1"/>
    <col min="13336" max="13336" width="16.85546875" customWidth="1"/>
    <col min="13337" max="13338" width="12.7109375" customWidth="1"/>
    <col min="13339" max="13339" width="13.85546875" bestFit="1" customWidth="1"/>
    <col min="13340" max="13340" width="12.5703125" customWidth="1"/>
    <col min="13569" max="13569" width="6.140625" customWidth="1"/>
    <col min="13570" max="13570" width="23.42578125" customWidth="1"/>
    <col min="13571" max="13571" width="15.7109375" customWidth="1"/>
    <col min="13572" max="13572" width="12.7109375" customWidth="1"/>
    <col min="13573" max="13573" width="14.28515625" customWidth="1"/>
    <col min="13574" max="13574" width="12.7109375" customWidth="1"/>
    <col min="13575" max="13575" width="12.42578125" customWidth="1"/>
    <col min="13576" max="13576" width="13.28515625" customWidth="1"/>
    <col min="13577" max="13577" width="13.5703125" customWidth="1"/>
    <col min="13578" max="13582" width="12.7109375" customWidth="1"/>
    <col min="13583" max="13583" width="13.42578125" customWidth="1"/>
    <col min="13584" max="13584" width="13.140625" customWidth="1"/>
    <col min="13585" max="13590" width="12.7109375" customWidth="1"/>
    <col min="13591" max="13591" width="15.28515625" customWidth="1"/>
    <col min="13592" max="13592" width="16.85546875" customWidth="1"/>
    <col min="13593" max="13594" width="12.7109375" customWidth="1"/>
    <col min="13595" max="13595" width="13.85546875" bestFit="1" customWidth="1"/>
    <col min="13596" max="13596" width="12.5703125" customWidth="1"/>
    <col min="13825" max="13825" width="6.140625" customWidth="1"/>
    <col min="13826" max="13826" width="23.42578125" customWidth="1"/>
    <col min="13827" max="13827" width="15.7109375" customWidth="1"/>
    <col min="13828" max="13828" width="12.7109375" customWidth="1"/>
    <col min="13829" max="13829" width="14.28515625" customWidth="1"/>
    <col min="13830" max="13830" width="12.7109375" customWidth="1"/>
    <col min="13831" max="13831" width="12.42578125" customWidth="1"/>
    <col min="13832" max="13832" width="13.28515625" customWidth="1"/>
    <col min="13833" max="13833" width="13.5703125" customWidth="1"/>
    <col min="13834" max="13838" width="12.7109375" customWidth="1"/>
    <col min="13839" max="13839" width="13.42578125" customWidth="1"/>
    <col min="13840" max="13840" width="13.140625" customWidth="1"/>
    <col min="13841" max="13846" width="12.7109375" customWidth="1"/>
    <col min="13847" max="13847" width="15.28515625" customWidth="1"/>
    <col min="13848" max="13848" width="16.85546875" customWidth="1"/>
    <col min="13849" max="13850" width="12.7109375" customWidth="1"/>
    <col min="13851" max="13851" width="13.85546875" bestFit="1" customWidth="1"/>
    <col min="13852" max="13852" width="12.5703125" customWidth="1"/>
    <col min="14081" max="14081" width="6.140625" customWidth="1"/>
    <col min="14082" max="14082" width="23.42578125" customWidth="1"/>
    <col min="14083" max="14083" width="15.7109375" customWidth="1"/>
    <col min="14084" max="14084" width="12.7109375" customWidth="1"/>
    <col min="14085" max="14085" width="14.28515625" customWidth="1"/>
    <col min="14086" max="14086" width="12.7109375" customWidth="1"/>
    <col min="14087" max="14087" width="12.42578125" customWidth="1"/>
    <col min="14088" max="14088" width="13.28515625" customWidth="1"/>
    <col min="14089" max="14089" width="13.5703125" customWidth="1"/>
    <col min="14090" max="14094" width="12.7109375" customWidth="1"/>
    <col min="14095" max="14095" width="13.42578125" customWidth="1"/>
    <col min="14096" max="14096" width="13.140625" customWidth="1"/>
    <col min="14097" max="14102" width="12.7109375" customWidth="1"/>
    <col min="14103" max="14103" width="15.28515625" customWidth="1"/>
    <col min="14104" max="14104" width="16.85546875" customWidth="1"/>
    <col min="14105" max="14106" width="12.7109375" customWidth="1"/>
    <col min="14107" max="14107" width="13.85546875" bestFit="1" customWidth="1"/>
    <col min="14108" max="14108" width="12.5703125" customWidth="1"/>
    <col min="14337" max="14337" width="6.140625" customWidth="1"/>
    <col min="14338" max="14338" width="23.42578125" customWidth="1"/>
    <col min="14339" max="14339" width="15.7109375" customWidth="1"/>
    <col min="14340" max="14340" width="12.7109375" customWidth="1"/>
    <col min="14341" max="14341" width="14.28515625" customWidth="1"/>
    <col min="14342" max="14342" width="12.7109375" customWidth="1"/>
    <col min="14343" max="14343" width="12.42578125" customWidth="1"/>
    <col min="14344" max="14344" width="13.28515625" customWidth="1"/>
    <col min="14345" max="14345" width="13.5703125" customWidth="1"/>
    <col min="14346" max="14350" width="12.7109375" customWidth="1"/>
    <col min="14351" max="14351" width="13.42578125" customWidth="1"/>
    <col min="14352" max="14352" width="13.140625" customWidth="1"/>
    <col min="14353" max="14358" width="12.7109375" customWidth="1"/>
    <col min="14359" max="14359" width="15.28515625" customWidth="1"/>
    <col min="14360" max="14360" width="16.85546875" customWidth="1"/>
    <col min="14361" max="14362" width="12.7109375" customWidth="1"/>
    <col min="14363" max="14363" width="13.85546875" bestFit="1" customWidth="1"/>
    <col min="14364" max="14364" width="12.5703125" customWidth="1"/>
    <col min="14593" max="14593" width="6.140625" customWidth="1"/>
    <col min="14594" max="14594" width="23.42578125" customWidth="1"/>
    <col min="14595" max="14595" width="15.7109375" customWidth="1"/>
    <col min="14596" max="14596" width="12.7109375" customWidth="1"/>
    <col min="14597" max="14597" width="14.28515625" customWidth="1"/>
    <col min="14598" max="14598" width="12.7109375" customWidth="1"/>
    <col min="14599" max="14599" width="12.42578125" customWidth="1"/>
    <col min="14600" max="14600" width="13.28515625" customWidth="1"/>
    <col min="14601" max="14601" width="13.5703125" customWidth="1"/>
    <col min="14602" max="14606" width="12.7109375" customWidth="1"/>
    <col min="14607" max="14607" width="13.42578125" customWidth="1"/>
    <col min="14608" max="14608" width="13.140625" customWidth="1"/>
    <col min="14609" max="14614" width="12.7109375" customWidth="1"/>
    <col min="14615" max="14615" width="15.28515625" customWidth="1"/>
    <col min="14616" max="14616" width="16.85546875" customWidth="1"/>
    <col min="14617" max="14618" width="12.7109375" customWidth="1"/>
    <col min="14619" max="14619" width="13.85546875" bestFit="1" customWidth="1"/>
    <col min="14620" max="14620" width="12.5703125" customWidth="1"/>
    <col min="14849" max="14849" width="6.140625" customWidth="1"/>
    <col min="14850" max="14850" width="23.42578125" customWidth="1"/>
    <col min="14851" max="14851" width="15.7109375" customWidth="1"/>
    <col min="14852" max="14852" width="12.7109375" customWidth="1"/>
    <col min="14853" max="14853" width="14.28515625" customWidth="1"/>
    <col min="14854" max="14854" width="12.7109375" customWidth="1"/>
    <col min="14855" max="14855" width="12.42578125" customWidth="1"/>
    <col min="14856" max="14856" width="13.28515625" customWidth="1"/>
    <col min="14857" max="14857" width="13.5703125" customWidth="1"/>
    <col min="14858" max="14862" width="12.7109375" customWidth="1"/>
    <col min="14863" max="14863" width="13.42578125" customWidth="1"/>
    <col min="14864" max="14864" width="13.140625" customWidth="1"/>
    <col min="14865" max="14870" width="12.7109375" customWidth="1"/>
    <col min="14871" max="14871" width="15.28515625" customWidth="1"/>
    <col min="14872" max="14872" width="16.85546875" customWidth="1"/>
    <col min="14873" max="14874" width="12.7109375" customWidth="1"/>
    <col min="14875" max="14875" width="13.85546875" bestFit="1" customWidth="1"/>
    <col min="14876" max="14876" width="12.5703125" customWidth="1"/>
    <col min="15105" max="15105" width="6.140625" customWidth="1"/>
    <col min="15106" max="15106" width="23.42578125" customWidth="1"/>
    <col min="15107" max="15107" width="15.7109375" customWidth="1"/>
    <col min="15108" max="15108" width="12.7109375" customWidth="1"/>
    <col min="15109" max="15109" width="14.28515625" customWidth="1"/>
    <col min="15110" max="15110" width="12.7109375" customWidth="1"/>
    <col min="15111" max="15111" width="12.42578125" customWidth="1"/>
    <col min="15112" max="15112" width="13.28515625" customWidth="1"/>
    <col min="15113" max="15113" width="13.5703125" customWidth="1"/>
    <col min="15114" max="15118" width="12.7109375" customWidth="1"/>
    <col min="15119" max="15119" width="13.42578125" customWidth="1"/>
    <col min="15120" max="15120" width="13.140625" customWidth="1"/>
    <col min="15121" max="15126" width="12.7109375" customWidth="1"/>
    <col min="15127" max="15127" width="15.28515625" customWidth="1"/>
    <col min="15128" max="15128" width="16.85546875" customWidth="1"/>
    <col min="15129" max="15130" width="12.7109375" customWidth="1"/>
    <col min="15131" max="15131" width="13.85546875" bestFit="1" customWidth="1"/>
    <col min="15132" max="15132" width="12.5703125" customWidth="1"/>
    <col min="15361" max="15361" width="6.140625" customWidth="1"/>
    <col min="15362" max="15362" width="23.42578125" customWidth="1"/>
    <col min="15363" max="15363" width="15.7109375" customWidth="1"/>
    <col min="15364" max="15364" width="12.7109375" customWidth="1"/>
    <col min="15365" max="15365" width="14.28515625" customWidth="1"/>
    <col min="15366" max="15366" width="12.7109375" customWidth="1"/>
    <col min="15367" max="15367" width="12.42578125" customWidth="1"/>
    <col min="15368" max="15368" width="13.28515625" customWidth="1"/>
    <col min="15369" max="15369" width="13.5703125" customWidth="1"/>
    <col min="15370" max="15374" width="12.7109375" customWidth="1"/>
    <col min="15375" max="15375" width="13.42578125" customWidth="1"/>
    <col min="15376" max="15376" width="13.140625" customWidth="1"/>
    <col min="15377" max="15382" width="12.7109375" customWidth="1"/>
    <col min="15383" max="15383" width="15.28515625" customWidth="1"/>
    <col min="15384" max="15384" width="16.85546875" customWidth="1"/>
    <col min="15385" max="15386" width="12.7109375" customWidth="1"/>
    <col min="15387" max="15387" width="13.85546875" bestFit="1" customWidth="1"/>
    <col min="15388" max="15388" width="12.5703125" customWidth="1"/>
    <col min="15617" max="15617" width="6.140625" customWidth="1"/>
    <col min="15618" max="15618" width="23.42578125" customWidth="1"/>
    <col min="15619" max="15619" width="15.7109375" customWidth="1"/>
    <col min="15620" max="15620" width="12.7109375" customWidth="1"/>
    <col min="15621" max="15621" width="14.28515625" customWidth="1"/>
    <col min="15622" max="15622" width="12.7109375" customWidth="1"/>
    <col min="15623" max="15623" width="12.42578125" customWidth="1"/>
    <col min="15624" max="15624" width="13.28515625" customWidth="1"/>
    <col min="15625" max="15625" width="13.5703125" customWidth="1"/>
    <col min="15626" max="15630" width="12.7109375" customWidth="1"/>
    <col min="15631" max="15631" width="13.42578125" customWidth="1"/>
    <col min="15632" max="15632" width="13.140625" customWidth="1"/>
    <col min="15633" max="15638" width="12.7109375" customWidth="1"/>
    <col min="15639" max="15639" width="15.28515625" customWidth="1"/>
    <col min="15640" max="15640" width="16.85546875" customWidth="1"/>
    <col min="15641" max="15642" width="12.7109375" customWidth="1"/>
    <col min="15643" max="15643" width="13.85546875" bestFit="1" customWidth="1"/>
    <col min="15644" max="15644" width="12.5703125" customWidth="1"/>
    <col min="15873" max="15873" width="6.140625" customWidth="1"/>
    <col min="15874" max="15874" width="23.42578125" customWidth="1"/>
    <col min="15875" max="15875" width="15.7109375" customWidth="1"/>
    <col min="15876" max="15876" width="12.7109375" customWidth="1"/>
    <col min="15877" max="15877" width="14.28515625" customWidth="1"/>
    <col min="15878" max="15878" width="12.7109375" customWidth="1"/>
    <col min="15879" max="15879" width="12.42578125" customWidth="1"/>
    <col min="15880" max="15880" width="13.28515625" customWidth="1"/>
    <col min="15881" max="15881" width="13.5703125" customWidth="1"/>
    <col min="15882" max="15886" width="12.7109375" customWidth="1"/>
    <col min="15887" max="15887" width="13.42578125" customWidth="1"/>
    <col min="15888" max="15888" width="13.140625" customWidth="1"/>
    <col min="15889" max="15894" width="12.7109375" customWidth="1"/>
    <col min="15895" max="15895" width="15.28515625" customWidth="1"/>
    <col min="15896" max="15896" width="16.85546875" customWidth="1"/>
    <col min="15897" max="15898" width="12.7109375" customWidth="1"/>
    <col min="15899" max="15899" width="13.85546875" bestFit="1" customWidth="1"/>
    <col min="15900" max="15900" width="12.5703125" customWidth="1"/>
    <col min="16129" max="16129" width="6.140625" customWidth="1"/>
    <col min="16130" max="16130" width="23.42578125" customWidth="1"/>
    <col min="16131" max="16131" width="15.7109375" customWidth="1"/>
    <col min="16132" max="16132" width="12.7109375" customWidth="1"/>
    <col min="16133" max="16133" width="14.28515625" customWidth="1"/>
    <col min="16134" max="16134" width="12.7109375" customWidth="1"/>
    <col min="16135" max="16135" width="12.42578125" customWidth="1"/>
    <col min="16136" max="16136" width="13.28515625" customWidth="1"/>
    <col min="16137" max="16137" width="13.5703125" customWidth="1"/>
    <col min="16138" max="16142" width="12.7109375" customWidth="1"/>
    <col min="16143" max="16143" width="13.42578125" customWidth="1"/>
    <col min="16144" max="16144" width="13.140625" customWidth="1"/>
    <col min="16145" max="16150" width="12.7109375" customWidth="1"/>
    <col min="16151" max="16151" width="15.28515625" customWidth="1"/>
    <col min="16152" max="16152" width="16.85546875" customWidth="1"/>
    <col min="16153" max="16154" width="12.7109375" customWidth="1"/>
    <col min="16155" max="16155" width="13.85546875" bestFit="1" customWidth="1"/>
    <col min="16156" max="16156" width="12.5703125" customWidth="1"/>
  </cols>
  <sheetData>
    <row r="1" spans="1:28" s="1" customFormat="1" ht="33" customHeight="1" x14ac:dyDescent="0.25">
      <c r="B1" s="691" t="s">
        <v>0</v>
      </c>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row>
    <row r="2" spans="1:28" ht="15.75" customHeight="1" x14ac:dyDescent="0.25">
      <c r="B2" s="691" t="s">
        <v>1</v>
      </c>
      <c r="C2" s="691"/>
      <c r="D2" s="691"/>
      <c r="E2" s="691"/>
      <c r="F2" s="691"/>
      <c r="G2" s="691"/>
      <c r="H2" s="691"/>
      <c r="I2" s="691"/>
      <c r="J2" s="691"/>
      <c r="K2" s="691"/>
      <c r="L2" s="691"/>
      <c r="M2" s="691"/>
      <c r="N2" s="691"/>
      <c r="O2" s="691"/>
      <c r="P2" s="691"/>
      <c r="Q2" s="691"/>
      <c r="R2" s="691"/>
      <c r="S2" s="691"/>
      <c r="T2" s="691"/>
      <c r="U2" s="691"/>
      <c r="V2" s="691"/>
      <c r="W2" s="691"/>
      <c r="X2" s="691"/>
      <c r="Y2" s="691"/>
      <c r="Z2" s="691"/>
      <c r="AA2" s="691"/>
      <c r="AB2" s="691"/>
    </row>
    <row r="3" spans="1:28" ht="15.75" customHeight="1" x14ac:dyDescent="0.25">
      <c r="B3" s="691" t="s">
        <v>2572</v>
      </c>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row>
    <row r="4" spans="1:28" ht="15.75" customHeight="1" x14ac:dyDescent="0.25">
      <c r="B4" s="691" t="s">
        <v>278</v>
      </c>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row>
    <row r="5" spans="1:28" s="2" customFormat="1" ht="15.75" customHeight="1" x14ac:dyDescent="0.25">
      <c r="B5" s="666"/>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row>
    <row r="6" spans="1:28" ht="22.5" customHeight="1" x14ac:dyDescent="0.25">
      <c r="A6" s="655" t="s">
        <v>4</v>
      </c>
      <c r="B6" s="655"/>
      <c r="C6" s="655"/>
      <c r="D6" s="655"/>
      <c r="E6" s="655"/>
      <c r="F6" s="655"/>
      <c r="G6" s="671" t="s">
        <v>5</v>
      </c>
      <c r="H6" s="671"/>
      <c r="I6" s="671"/>
      <c r="J6" s="671"/>
      <c r="K6" s="671"/>
      <c r="L6" s="671"/>
      <c r="M6" s="671"/>
      <c r="N6" s="671"/>
      <c r="O6" s="671"/>
      <c r="P6" s="671"/>
      <c r="Q6" s="671"/>
      <c r="R6" s="671"/>
      <c r="S6" s="671"/>
      <c r="T6" s="671"/>
      <c r="U6" s="671"/>
      <c r="V6" s="671"/>
      <c r="W6" s="671"/>
      <c r="X6" s="671"/>
      <c r="Y6" s="671"/>
      <c r="Z6" s="671"/>
      <c r="AA6" s="671"/>
      <c r="AB6" s="672"/>
    </row>
    <row r="7" spans="1:28" ht="22.5" customHeight="1" x14ac:dyDescent="0.25">
      <c r="A7" s="655"/>
      <c r="B7" s="655"/>
      <c r="C7" s="655"/>
      <c r="D7" s="655"/>
      <c r="E7" s="655"/>
      <c r="F7" s="655"/>
      <c r="G7" s="671" t="s">
        <v>6</v>
      </c>
      <c r="H7" s="671"/>
      <c r="I7" s="671"/>
      <c r="J7" s="672"/>
      <c r="K7" s="679" t="s">
        <v>7</v>
      </c>
      <c r="L7" s="671"/>
      <c r="M7" s="671"/>
      <c r="N7" s="672"/>
      <c r="O7" s="679" t="s">
        <v>8</v>
      </c>
      <c r="P7" s="671"/>
      <c r="Q7" s="671"/>
      <c r="R7" s="671"/>
      <c r="S7" s="679" t="s">
        <v>9</v>
      </c>
      <c r="T7" s="671"/>
      <c r="U7" s="671"/>
      <c r="V7" s="672"/>
      <c r="W7" s="679" t="s">
        <v>10</v>
      </c>
      <c r="X7" s="672"/>
      <c r="Y7" s="680" t="s">
        <v>11</v>
      </c>
      <c r="Z7" s="681"/>
      <c r="AA7" s="681"/>
      <c r="AB7" s="682"/>
    </row>
    <row r="8" spans="1:28" ht="99.75" customHeight="1" thickBot="1" x14ac:dyDescent="0.3">
      <c r="A8" s="655"/>
      <c r="B8" s="655"/>
      <c r="C8" s="655"/>
      <c r="D8" s="655"/>
      <c r="E8" s="655"/>
      <c r="F8" s="655"/>
      <c r="G8" s="686" t="s">
        <v>12</v>
      </c>
      <c r="H8" s="687"/>
      <c r="I8" s="688" t="s">
        <v>13</v>
      </c>
      <c r="J8" s="689"/>
      <c r="K8" s="690" t="s">
        <v>14</v>
      </c>
      <c r="L8" s="689"/>
      <c r="M8" s="690" t="s">
        <v>15</v>
      </c>
      <c r="N8" s="689"/>
      <c r="O8" s="690" t="s">
        <v>16</v>
      </c>
      <c r="P8" s="689"/>
      <c r="Q8" s="690" t="s">
        <v>17</v>
      </c>
      <c r="R8" s="689"/>
      <c r="S8" s="690" t="s">
        <v>18</v>
      </c>
      <c r="T8" s="689"/>
      <c r="U8" s="690" t="s">
        <v>19</v>
      </c>
      <c r="V8" s="689"/>
      <c r="W8" s="690" t="s">
        <v>20</v>
      </c>
      <c r="X8" s="689"/>
      <c r="Y8" s="683"/>
      <c r="Z8" s="684"/>
      <c r="AA8" s="684"/>
      <c r="AB8" s="685"/>
    </row>
    <row r="9" spans="1:28" ht="52.5" customHeight="1" thickTop="1" x14ac:dyDescent="0.25">
      <c r="A9" s="5" t="s">
        <v>21</v>
      </c>
      <c r="B9" s="6" t="s">
        <v>22</v>
      </c>
      <c r="C9" s="300" t="s">
        <v>23</v>
      </c>
      <c r="D9" s="674" t="s">
        <v>24</v>
      </c>
      <c r="E9" s="675"/>
      <c r="F9" s="8" t="s">
        <v>25</v>
      </c>
      <c r="G9" s="9" t="s">
        <v>26</v>
      </c>
      <c r="H9" s="9" t="s">
        <v>27</v>
      </c>
      <c r="I9" s="9" t="s">
        <v>26</v>
      </c>
      <c r="J9" s="9" t="s">
        <v>27</v>
      </c>
      <c r="K9" s="9" t="s">
        <v>26</v>
      </c>
      <c r="L9" s="9" t="s">
        <v>27</v>
      </c>
      <c r="M9" s="9" t="s">
        <v>26</v>
      </c>
      <c r="N9" s="9" t="s">
        <v>27</v>
      </c>
      <c r="O9" s="9" t="s">
        <v>26</v>
      </c>
      <c r="P9" s="9" t="s">
        <v>27</v>
      </c>
      <c r="Q9" s="8" t="s">
        <v>26</v>
      </c>
      <c r="R9" s="8" t="s">
        <v>27</v>
      </c>
      <c r="S9" s="8" t="s">
        <v>26</v>
      </c>
      <c r="T9" s="8" t="s">
        <v>27</v>
      </c>
      <c r="U9" s="8" t="s">
        <v>26</v>
      </c>
      <c r="V9" s="8" t="s">
        <v>27</v>
      </c>
      <c r="W9" s="8" t="s">
        <v>26</v>
      </c>
      <c r="X9" s="10" t="s">
        <v>27</v>
      </c>
      <c r="Y9" s="300" t="s">
        <v>28</v>
      </c>
      <c r="Z9" s="300" t="s">
        <v>29</v>
      </c>
      <c r="AA9" s="10" t="s">
        <v>30</v>
      </c>
      <c r="AB9" s="300" t="s">
        <v>31</v>
      </c>
    </row>
    <row r="10" spans="1:28" ht="29.25" customHeight="1" x14ac:dyDescent="0.25">
      <c r="A10" s="676"/>
      <c r="B10" s="678" t="s">
        <v>32</v>
      </c>
      <c r="C10" s="637" t="s">
        <v>33</v>
      </c>
      <c r="D10" s="667" t="s">
        <v>34</v>
      </c>
      <c r="E10" s="699"/>
      <c r="F10" s="638" t="s">
        <v>35</v>
      </c>
      <c r="G10" s="291" t="s">
        <v>36</v>
      </c>
      <c r="H10" s="291" t="s">
        <v>36</v>
      </c>
      <c r="I10" s="291" t="s">
        <v>36</v>
      </c>
      <c r="J10" s="291" t="s">
        <v>36</v>
      </c>
      <c r="K10" s="291" t="s">
        <v>36</v>
      </c>
      <c r="L10" s="291" t="s">
        <v>36</v>
      </c>
      <c r="M10" s="291" t="s">
        <v>36</v>
      </c>
      <c r="N10" s="291" t="s">
        <v>36</v>
      </c>
      <c r="O10" s="291" t="s">
        <v>36</v>
      </c>
      <c r="P10" s="291" t="s">
        <v>36</v>
      </c>
      <c r="Q10" s="291" t="s">
        <v>36</v>
      </c>
      <c r="R10" s="291" t="s">
        <v>36</v>
      </c>
      <c r="S10" s="291" t="s">
        <v>36</v>
      </c>
      <c r="T10" s="291" t="s">
        <v>36</v>
      </c>
      <c r="U10" s="291" t="s">
        <v>36</v>
      </c>
      <c r="V10" s="291" t="s">
        <v>36</v>
      </c>
      <c r="W10" s="291" t="s">
        <v>36</v>
      </c>
      <c r="X10" s="292" t="s">
        <v>36</v>
      </c>
      <c r="Y10" s="656" t="s">
        <v>37</v>
      </c>
      <c r="Z10" s="656" t="s">
        <v>37</v>
      </c>
      <c r="AA10" s="673"/>
      <c r="AB10" s="656" t="s">
        <v>37</v>
      </c>
    </row>
    <row r="11" spans="1:28" ht="32.25" customHeight="1" x14ac:dyDescent="0.25">
      <c r="A11" s="677"/>
      <c r="B11" s="678"/>
      <c r="C11" s="637"/>
      <c r="D11" s="289" t="s">
        <v>38</v>
      </c>
      <c r="E11" s="14" t="s">
        <v>39</v>
      </c>
      <c r="F11" s="638"/>
      <c r="G11" s="15" t="s">
        <v>37</v>
      </c>
      <c r="H11" s="15" t="s">
        <v>37</v>
      </c>
      <c r="I11" s="15" t="s">
        <v>37</v>
      </c>
      <c r="J11" s="15" t="s">
        <v>37</v>
      </c>
      <c r="K11" s="15" t="s">
        <v>37</v>
      </c>
      <c r="L11" s="15" t="s">
        <v>37</v>
      </c>
      <c r="M11" s="15" t="s">
        <v>37</v>
      </c>
      <c r="N11" s="15" t="s">
        <v>37</v>
      </c>
      <c r="O11" s="15" t="s">
        <v>37</v>
      </c>
      <c r="P11" s="15" t="s">
        <v>37</v>
      </c>
      <c r="Q11" s="15" t="s">
        <v>37</v>
      </c>
      <c r="R11" s="16" t="s">
        <v>37</v>
      </c>
      <c r="S11" s="16" t="s">
        <v>37</v>
      </c>
      <c r="T11" s="16" t="s">
        <v>37</v>
      </c>
      <c r="U11" s="16" t="s">
        <v>37</v>
      </c>
      <c r="V11" s="16" t="s">
        <v>37</v>
      </c>
      <c r="W11" s="16" t="s">
        <v>37</v>
      </c>
      <c r="X11" s="17" t="s">
        <v>37</v>
      </c>
      <c r="Y11" s="656"/>
      <c r="Z11" s="656"/>
      <c r="AA11" s="673"/>
      <c r="AB11" s="656"/>
    </row>
    <row r="12" spans="1:28" s="321" customFormat="1" ht="105" customHeight="1" x14ac:dyDescent="0.25">
      <c r="A12" s="18"/>
      <c r="B12" s="19" t="s">
        <v>40</v>
      </c>
      <c r="C12" s="20" t="s">
        <v>41</v>
      </c>
      <c r="D12" s="20" t="s">
        <v>42</v>
      </c>
      <c r="E12" s="21" t="s">
        <v>43</v>
      </c>
      <c r="F12" s="22" t="s">
        <v>44</v>
      </c>
      <c r="G12" s="23"/>
      <c r="H12" s="23"/>
      <c r="I12" s="23"/>
      <c r="J12" s="23"/>
      <c r="K12" s="23"/>
      <c r="L12" s="23"/>
      <c r="M12" s="23"/>
      <c r="N12" s="23"/>
      <c r="O12" s="23"/>
      <c r="P12" s="23"/>
      <c r="Q12" s="23"/>
      <c r="R12" s="23"/>
      <c r="S12" s="23"/>
      <c r="T12" s="23"/>
      <c r="U12" s="23"/>
      <c r="V12" s="23"/>
      <c r="W12" s="23"/>
      <c r="X12" s="23"/>
      <c r="Y12" s="24"/>
      <c r="Z12" s="24"/>
      <c r="AA12" s="25"/>
      <c r="AB12" s="24"/>
    </row>
    <row r="13" spans="1:28" s="571" customFormat="1" ht="45" x14ac:dyDescent="0.25">
      <c r="A13" s="568">
        <v>1</v>
      </c>
      <c r="B13" s="597" t="s">
        <v>224</v>
      </c>
      <c r="C13" s="585" t="s">
        <v>289</v>
      </c>
      <c r="D13" s="596" t="s">
        <v>1221</v>
      </c>
      <c r="E13" s="598" t="s">
        <v>1222</v>
      </c>
      <c r="F13" s="598" t="s">
        <v>1223</v>
      </c>
      <c r="G13" s="456" t="s">
        <v>49</v>
      </c>
      <c r="H13" s="456" t="s">
        <v>49</v>
      </c>
      <c r="I13" s="456" t="s">
        <v>49</v>
      </c>
      <c r="J13" s="456" t="s">
        <v>49</v>
      </c>
      <c r="K13" s="456">
        <f>SUM(L13-8)</f>
        <v>41311</v>
      </c>
      <c r="L13" s="456">
        <f>SUM(M13*1)</f>
        <v>41319</v>
      </c>
      <c r="M13" s="456">
        <f>SUM(N13*1)</f>
        <v>41319</v>
      </c>
      <c r="N13" s="456">
        <f>SUM(O13-1)</f>
        <v>41319</v>
      </c>
      <c r="O13" s="456">
        <f>SUM(U13-3)</f>
        <v>41320</v>
      </c>
      <c r="P13" s="456">
        <f>SUM(U13*1)</f>
        <v>41323</v>
      </c>
      <c r="Q13" s="456" t="s">
        <v>49</v>
      </c>
      <c r="R13" s="456" t="s">
        <v>49</v>
      </c>
      <c r="S13" s="456" t="s">
        <v>49</v>
      </c>
      <c r="T13" s="456" t="s">
        <v>49</v>
      </c>
      <c r="U13" s="456">
        <f t="shared" ref="U13:V23" si="0">SUM(V13-4)</f>
        <v>41323</v>
      </c>
      <c r="V13" s="456">
        <f t="shared" si="0"/>
        <v>41327</v>
      </c>
      <c r="W13" s="456">
        <f>SUM(X13-3)</f>
        <v>41331</v>
      </c>
      <c r="X13" s="456">
        <v>41334</v>
      </c>
      <c r="Y13" s="457"/>
      <c r="Z13" s="457"/>
      <c r="AA13" s="570">
        <v>12500</v>
      </c>
      <c r="AB13" s="457"/>
    </row>
    <row r="14" spans="1:28" s="325" customFormat="1" ht="25.5" customHeight="1" x14ac:dyDescent="0.25">
      <c r="A14" s="431"/>
      <c r="B14" s="592" t="s">
        <v>1224</v>
      </c>
      <c r="C14" s="429"/>
      <c r="D14" s="127"/>
      <c r="E14" s="590"/>
      <c r="F14" s="590"/>
      <c r="G14" s="31"/>
      <c r="H14" s="31"/>
      <c r="I14" s="31"/>
      <c r="J14" s="31"/>
      <c r="K14" s="31"/>
      <c r="L14" s="31"/>
      <c r="M14" s="31"/>
      <c r="N14" s="31"/>
      <c r="O14" s="31"/>
      <c r="P14" s="32"/>
      <c r="Q14" s="32"/>
      <c r="R14" s="32"/>
      <c r="S14" s="32"/>
      <c r="T14" s="32"/>
      <c r="U14" s="32"/>
      <c r="V14" s="32"/>
      <c r="W14" s="32"/>
      <c r="X14" s="33"/>
      <c r="Y14" s="34"/>
      <c r="Z14" s="34"/>
      <c r="AA14" s="324"/>
      <c r="AB14" s="34"/>
    </row>
    <row r="15" spans="1:28" s="571" customFormat="1" ht="45" x14ac:dyDescent="0.25">
      <c r="A15" s="568">
        <v>2</v>
      </c>
      <c r="B15" s="597" t="s">
        <v>224</v>
      </c>
      <c r="C15" s="585" t="s">
        <v>1225</v>
      </c>
      <c r="D15" s="596" t="s">
        <v>1221</v>
      </c>
      <c r="E15" s="598" t="s">
        <v>1222</v>
      </c>
      <c r="F15" s="598" t="s">
        <v>1231</v>
      </c>
      <c r="G15" s="456" t="s">
        <v>49</v>
      </c>
      <c r="H15" s="456" t="s">
        <v>49</v>
      </c>
      <c r="I15" s="456" t="s">
        <v>49</v>
      </c>
      <c r="J15" s="456" t="s">
        <v>49</v>
      </c>
      <c r="K15" s="572" t="s">
        <v>49</v>
      </c>
      <c r="L15" s="572" t="s">
        <v>49</v>
      </c>
      <c r="M15" s="572" t="s">
        <v>49</v>
      </c>
      <c r="N15" s="572" t="s">
        <v>49</v>
      </c>
      <c r="O15" s="572" t="s">
        <v>49</v>
      </c>
      <c r="P15" s="572" t="s">
        <v>49</v>
      </c>
      <c r="Q15" s="572" t="s">
        <v>49</v>
      </c>
      <c r="R15" s="572" t="s">
        <v>49</v>
      </c>
      <c r="S15" s="456" t="s">
        <v>49</v>
      </c>
      <c r="T15" s="456" t="s">
        <v>49</v>
      </c>
      <c r="U15" s="456">
        <f t="shared" si="0"/>
        <v>41323</v>
      </c>
      <c r="V15" s="456">
        <f t="shared" si="0"/>
        <v>41327</v>
      </c>
      <c r="W15" s="456">
        <f>SUM(X15-3)</f>
        <v>41331</v>
      </c>
      <c r="X15" s="456">
        <v>41334</v>
      </c>
      <c r="Y15" s="457"/>
      <c r="Z15" s="457"/>
      <c r="AA15" s="570">
        <v>13000</v>
      </c>
      <c r="AB15" s="457"/>
    </row>
    <row r="16" spans="1:28" s="325" customFormat="1" ht="25.5" customHeight="1" x14ac:dyDescent="0.25">
      <c r="A16" s="431"/>
      <c r="B16" s="592" t="s">
        <v>1226</v>
      </c>
      <c r="C16" s="429"/>
      <c r="D16" s="127"/>
      <c r="E16" s="590"/>
      <c r="F16" s="107"/>
      <c r="G16" s="31"/>
      <c r="H16" s="31"/>
      <c r="I16" s="31"/>
      <c r="J16" s="31"/>
      <c r="K16" s="110"/>
      <c r="L16" s="110"/>
      <c r="M16" s="110"/>
      <c r="N16" s="110"/>
      <c r="O16" s="110"/>
      <c r="P16" s="110"/>
      <c r="Q16" s="110"/>
      <c r="R16" s="110"/>
      <c r="S16" s="32"/>
      <c r="T16" s="32"/>
      <c r="U16" s="32"/>
      <c r="V16" s="32"/>
      <c r="W16" s="32"/>
      <c r="X16" s="33"/>
      <c r="Y16" s="34"/>
      <c r="Z16" s="34"/>
      <c r="AA16" s="324"/>
      <c r="AB16" s="34"/>
    </row>
    <row r="17" spans="1:28" s="325" customFormat="1" ht="25.5" customHeight="1" x14ac:dyDescent="0.25">
      <c r="A17" s="431"/>
      <c r="B17" s="592" t="s">
        <v>1227</v>
      </c>
      <c r="C17" s="429"/>
      <c r="D17" s="127"/>
      <c r="E17" s="590"/>
      <c r="F17" s="107"/>
      <c r="G17" s="31"/>
      <c r="H17" s="31"/>
      <c r="I17" s="31"/>
      <c r="J17" s="31"/>
      <c r="K17" s="110"/>
      <c r="L17" s="110"/>
      <c r="M17" s="110"/>
      <c r="N17" s="110"/>
      <c r="O17" s="110"/>
      <c r="P17" s="110"/>
      <c r="Q17" s="110"/>
      <c r="R17" s="110"/>
      <c r="S17" s="32"/>
      <c r="T17" s="32"/>
      <c r="U17" s="32"/>
      <c r="V17" s="32"/>
      <c r="W17" s="32"/>
      <c r="X17" s="33"/>
      <c r="Y17" s="34"/>
      <c r="Z17" s="34"/>
      <c r="AA17" s="324"/>
      <c r="AB17" s="34"/>
    </row>
    <row r="18" spans="1:28" s="325" customFormat="1" ht="25.5" customHeight="1" x14ac:dyDescent="0.25">
      <c r="A18" s="431"/>
      <c r="B18" s="592" t="s">
        <v>694</v>
      </c>
      <c r="C18" s="429"/>
      <c r="D18" s="127"/>
      <c r="E18" s="590"/>
      <c r="F18" s="107"/>
      <c r="G18" s="31"/>
      <c r="H18" s="31"/>
      <c r="I18" s="31"/>
      <c r="J18" s="31"/>
      <c r="K18" s="110"/>
      <c r="L18" s="110"/>
      <c r="M18" s="110"/>
      <c r="N18" s="110"/>
      <c r="O18" s="110"/>
      <c r="P18" s="110"/>
      <c r="Q18" s="110"/>
      <c r="R18" s="110"/>
      <c r="S18" s="32"/>
      <c r="T18" s="32"/>
      <c r="U18" s="32"/>
      <c r="V18" s="32"/>
      <c r="W18" s="32"/>
      <c r="X18" s="33"/>
      <c r="Y18" s="34"/>
      <c r="Z18" s="34"/>
      <c r="AA18" s="324"/>
      <c r="AB18" s="34"/>
    </row>
    <row r="19" spans="1:28" s="325" customFormat="1" ht="25.5" customHeight="1" x14ac:dyDescent="0.25">
      <c r="A19" s="431"/>
      <c r="B19" s="592" t="s">
        <v>1228</v>
      </c>
      <c r="C19" s="429"/>
      <c r="D19" s="127"/>
      <c r="E19" s="590"/>
      <c r="F19" s="107"/>
      <c r="G19" s="31"/>
      <c r="H19" s="31"/>
      <c r="I19" s="31"/>
      <c r="J19" s="31"/>
      <c r="K19" s="110"/>
      <c r="L19" s="110"/>
      <c r="M19" s="110"/>
      <c r="N19" s="110"/>
      <c r="O19" s="110"/>
      <c r="P19" s="110"/>
      <c r="Q19" s="110"/>
      <c r="R19" s="110"/>
      <c r="S19" s="32"/>
      <c r="T19" s="32"/>
      <c r="U19" s="32"/>
      <c r="V19" s="32"/>
      <c r="W19" s="32"/>
      <c r="X19" s="33"/>
      <c r="Y19" s="34"/>
      <c r="Z19" s="34"/>
      <c r="AA19" s="324"/>
      <c r="AB19" s="34"/>
    </row>
    <row r="20" spans="1:28" s="325" customFormat="1" ht="25.5" customHeight="1" x14ac:dyDescent="0.25">
      <c r="A20" s="431"/>
      <c r="B20" s="592" t="s">
        <v>695</v>
      </c>
      <c r="C20" s="429"/>
      <c r="D20" s="127"/>
      <c r="E20" s="590"/>
      <c r="F20" s="107"/>
      <c r="G20" s="31"/>
      <c r="H20" s="31"/>
      <c r="I20" s="31"/>
      <c r="J20" s="31"/>
      <c r="K20" s="110"/>
      <c r="L20" s="110"/>
      <c r="M20" s="110"/>
      <c r="N20" s="110"/>
      <c r="O20" s="110"/>
      <c r="P20" s="110"/>
      <c r="Q20" s="110"/>
      <c r="R20" s="110"/>
      <c r="S20" s="32"/>
      <c r="T20" s="32"/>
      <c r="U20" s="32"/>
      <c r="V20" s="32"/>
      <c r="W20" s="32"/>
      <c r="X20" s="33"/>
      <c r="Y20" s="34"/>
      <c r="Z20" s="34"/>
      <c r="AA20" s="324"/>
      <c r="AB20" s="34"/>
    </row>
    <row r="21" spans="1:28" s="325" customFormat="1" ht="25.5" customHeight="1" x14ac:dyDescent="0.25">
      <c r="A21" s="431"/>
      <c r="B21" s="592" t="s">
        <v>696</v>
      </c>
      <c r="C21" s="429"/>
      <c r="D21" s="127"/>
      <c r="E21" s="590"/>
      <c r="F21" s="107"/>
      <c r="G21" s="31"/>
      <c r="H21" s="31"/>
      <c r="I21" s="31"/>
      <c r="J21" s="31"/>
      <c r="K21" s="110"/>
      <c r="L21" s="110"/>
      <c r="M21" s="110"/>
      <c r="N21" s="110"/>
      <c r="O21" s="110"/>
      <c r="P21" s="110"/>
      <c r="Q21" s="110"/>
      <c r="R21" s="110"/>
      <c r="S21" s="32"/>
      <c r="T21" s="32"/>
      <c r="U21" s="32"/>
      <c r="V21" s="32"/>
      <c r="W21" s="32"/>
      <c r="X21" s="33"/>
      <c r="Y21" s="34"/>
      <c r="Z21" s="34"/>
      <c r="AA21" s="324"/>
      <c r="AB21" s="34"/>
    </row>
    <row r="22" spans="1:28" s="325" customFormat="1" ht="25.5" customHeight="1" x14ac:dyDescent="0.25">
      <c r="A22" s="431"/>
      <c r="B22" s="592" t="s">
        <v>1229</v>
      </c>
      <c r="C22" s="429"/>
      <c r="D22" s="127"/>
      <c r="E22" s="590"/>
      <c r="F22" s="107"/>
      <c r="G22" s="31"/>
      <c r="H22" s="31"/>
      <c r="I22" s="31"/>
      <c r="J22" s="31"/>
      <c r="K22" s="110"/>
      <c r="L22" s="110"/>
      <c r="M22" s="110"/>
      <c r="N22" s="110"/>
      <c r="O22" s="110"/>
      <c r="P22" s="110"/>
      <c r="Q22" s="110"/>
      <c r="R22" s="110"/>
      <c r="S22" s="32"/>
      <c r="T22" s="32"/>
      <c r="U22" s="32"/>
      <c r="V22" s="32"/>
      <c r="W22" s="32"/>
      <c r="X22" s="33"/>
      <c r="Y22" s="34"/>
      <c r="Z22" s="34"/>
      <c r="AA22" s="324"/>
      <c r="AB22" s="34"/>
    </row>
    <row r="23" spans="1:28" s="571" customFormat="1" ht="45" x14ac:dyDescent="0.25">
      <c r="A23" s="568">
        <v>3</v>
      </c>
      <c r="B23" s="597" t="s">
        <v>224</v>
      </c>
      <c r="C23" s="585" t="str">
        <f>IF(AA23&gt;=450000,"LPN",IF(AND(AA23&gt;190000,AA23&lt;470000),"LP",IF(AND(AA23&gt;=56000,AA23&lt;=190000),"3C","2C ")))</f>
        <v xml:space="preserve">2C </v>
      </c>
      <c r="D23" s="596" t="s">
        <v>1221</v>
      </c>
      <c r="E23" s="598" t="s">
        <v>1222</v>
      </c>
      <c r="F23" s="598" t="s">
        <v>2573</v>
      </c>
      <c r="G23" s="456" t="s">
        <v>49</v>
      </c>
      <c r="H23" s="456" t="s">
        <v>49</v>
      </c>
      <c r="I23" s="456" t="s">
        <v>49</v>
      </c>
      <c r="J23" s="456" t="s">
        <v>49</v>
      </c>
      <c r="K23" s="572" t="s">
        <v>49</v>
      </c>
      <c r="L23" s="572" t="s">
        <v>49</v>
      </c>
      <c r="M23" s="572" t="s">
        <v>49</v>
      </c>
      <c r="N23" s="572" t="s">
        <v>49</v>
      </c>
      <c r="O23" s="572" t="s">
        <v>49</v>
      </c>
      <c r="P23" s="572" t="s">
        <v>49</v>
      </c>
      <c r="Q23" s="572" t="s">
        <v>49</v>
      </c>
      <c r="R23" s="572" t="s">
        <v>49</v>
      </c>
      <c r="S23" s="456" t="s">
        <v>49</v>
      </c>
      <c r="T23" s="456" t="s">
        <v>49</v>
      </c>
      <c r="U23" s="456">
        <f t="shared" si="0"/>
        <v>41342</v>
      </c>
      <c r="V23" s="456">
        <f t="shared" si="0"/>
        <v>41346</v>
      </c>
      <c r="W23" s="456">
        <f>SUM(X23-3)</f>
        <v>41350</v>
      </c>
      <c r="X23" s="456">
        <v>41353</v>
      </c>
      <c r="Y23" s="457"/>
      <c r="Z23" s="457"/>
      <c r="AA23" s="570">
        <v>3585</v>
      </c>
      <c r="AB23" s="457"/>
    </row>
    <row r="24" spans="1:28" s="581" customFormat="1" ht="45" x14ac:dyDescent="0.25">
      <c r="A24" s="578">
        <v>4</v>
      </c>
      <c r="B24" s="599" t="s">
        <v>274</v>
      </c>
      <c r="C24" s="585" t="s">
        <v>289</v>
      </c>
      <c r="D24" s="596" t="s">
        <v>1221</v>
      </c>
      <c r="E24" s="600" t="s">
        <v>1230</v>
      </c>
      <c r="F24" s="598" t="s">
        <v>2574</v>
      </c>
      <c r="G24" s="572" t="s">
        <v>49</v>
      </c>
      <c r="H24" s="572" t="s">
        <v>49</v>
      </c>
      <c r="I24" s="572" t="s">
        <v>49</v>
      </c>
      <c r="J24" s="572" t="s">
        <v>49</v>
      </c>
      <c r="K24" s="572" t="s">
        <v>49</v>
      </c>
      <c r="L24" s="572" t="s">
        <v>49</v>
      </c>
      <c r="M24" s="572" t="s">
        <v>49</v>
      </c>
      <c r="N24" s="572" t="s">
        <v>49</v>
      </c>
      <c r="O24" s="572" t="s">
        <v>49</v>
      </c>
      <c r="P24" s="572" t="s">
        <v>49</v>
      </c>
      <c r="Q24" s="572" t="s">
        <v>49</v>
      </c>
      <c r="R24" s="572" t="s">
        <v>49</v>
      </c>
      <c r="S24" s="572" t="s">
        <v>49</v>
      </c>
      <c r="T24" s="572" t="s">
        <v>49</v>
      </c>
      <c r="U24" s="456">
        <f>SUM(V24-2)</f>
        <v>41348</v>
      </c>
      <c r="V24" s="456">
        <f>SUM(W24-3)</f>
        <v>41350</v>
      </c>
      <c r="W24" s="572">
        <f>SUM(X24-2)</f>
        <v>41353</v>
      </c>
      <c r="X24" s="572">
        <v>41355</v>
      </c>
      <c r="Y24" s="576"/>
      <c r="Z24" s="576"/>
      <c r="AA24" s="580">
        <v>32000</v>
      </c>
      <c r="AB24" s="577"/>
    </row>
    <row r="25" spans="1:28" ht="32.25" customHeight="1" x14ac:dyDescent="0.25">
      <c r="A25" s="431"/>
      <c r="B25" s="593" t="s">
        <v>1232</v>
      </c>
      <c r="C25" s="429"/>
      <c r="D25" s="127"/>
      <c r="E25" s="591"/>
      <c r="F25" s="590"/>
      <c r="G25" s="110"/>
      <c r="H25" s="110"/>
      <c r="I25" s="110"/>
      <c r="J25" s="110"/>
      <c r="K25" s="110"/>
      <c r="L25" s="110"/>
      <c r="M25" s="110"/>
      <c r="N25" s="110"/>
      <c r="O25" s="110"/>
      <c r="P25" s="110"/>
      <c r="Q25" s="110"/>
      <c r="R25" s="110"/>
      <c r="S25" s="110"/>
      <c r="T25" s="110"/>
      <c r="U25" s="32"/>
      <c r="V25" s="32"/>
      <c r="W25" s="131"/>
      <c r="X25" s="40"/>
      <c r="Y25" s="290"/>
      <c r="Z25" s="290"/>
      <c r="AA25" s="327"/>
      <c r="AB25" s="46"/>
    </row>
    <row r="26" spans="1:28" ht="32.25" customHeight="1" x14ac:dyDescent="0.25">
      <c r="A26" s="431"/>
      <c r="B26" s="593" t="s">
        <v>1233</v>
      </c>
      <c r="C26" s="429"/>
      <c r="D26" s="127"/>
      <c r="E26" s="591"/>
      <c r="F26" s="590"/>
      <c r="G26" s="110"/>
      <c r="H26" s="110"/>
      <c r="I26" s="110"/>
      <c r="J26" s="110"/>
      <c r="K26" s="110"/>
      <c r="L26" s="110"/>
      <c r="M26" s="110"/>
      <c r="N26" s="110"/>
      <c r="O26" s="110"/>
      <c r="P26" s="110"/>
      <c r="Q26" s="110"/>
      <c r="R26" s="110"/>
      <c r="S26" s="110"/>
      <c r="T26" s="110"/>
      <c r="U26" s="32"/>
      <c r="V26" s="32"/>
      <c r="W26" s="131"/>
      <c r="X26" s="40"/>
      <c r="Y26" s="290"/>
      <c r="Z26" s="290"/>
      <c r="AA26" s="327"/>
      <c r="AB26" s="46"/>
    </row>
    <row r="27" spans="1:28" ht="32.25" customHeight="1" x14ac:dyDescent="0.25">
      <c r="A27" s="431"/>
      <c r="B27" s="593" t="s">
        <v>1234</v>
      </c>
      <c r="C27" s="429"/>
      <c r="D27" s="127"/>
      <c r="E27" s="591"/>
      <c r="F27" s="590"/>
      <c r="G27" s="110"/>
      <c r="H27" s="110"/>
      <c r="I27" s="110"/>
      <c r="J27" s="110"/>
      <c r="K27" s="110"/>
      <c r="L27" s="110"/>
      <c r="M27" s="110"/>
      <c r="N27" s="110"/>
      <c r="O27" s="110"/>
      <c r="P27" s="110"/>
      <c r="Q27" s="110"/>
      <c r="R27" s="110"/>
      <c r="S27" s="110"/>
      <c r="T27" s="110"/>
      <c r="U27" s="32"/>
      <c r="V27" s="32"/>
      <c r="W27" s="131"/>
      <c r="X27" s="40"/>
      <c r="Y27" s="290"/>
      <c r="Z27" s="290"/>
      <c r="AA27" s="327"/>
      <c r="AB27" s="46"/>
    </row>
    <row r="28" spans="1:28" s="581" customFormat="1" ht="45" x14ac:dyDescent="0.25">
      <c r="A28" s="568">
        <v>5</v>
      </c>
      <c r="B28" s="599" t="s">
        <v>275</v>
      </c>
      <c r="C28" s="585" t="str">
        <f>IF(AA28&gt;=450000,"LPN",IF(AND(AA28&gt;190000,AA28&lt;470000),"LP",IF(AND(AA28&gt;=56000,AA28&lt;=190000),"3C","2C ")))</f>
        <v xml:space="preserve">2C </v>
      </c>
      <c r="D28" s="596" t="s">
        <v>1221</v>
      </c>
      <c r="E28" s="600" t="s">
        <v>1235</v>
      </c>
      <c r="F28" s="598" t="s">
        <v>2575</v>
      </c>
      <c r="G28" s="456" t="s">
        <v>49</v>
      </c>
      <c r="H28" s="456" t="s">
        <v>49</v>
      </c>
      <c r="I28" s="456" t="s">
        <v>49</v>
      </c>
      <c r="J28" s="456" t="s">
        <v>49</v>
      </c>
      <c r="K28" s="456">
        <f t="shared" ref="K28:K110" si="1">SUM(L28-8)</f>
        <v>41353</v>
      </c>
      <c r="L28" s="456">
        <f t="shared" ref="L28:M110" si="2">SUM(M28*1)</f>
        <v>41361</v>
      </c>
      <c r="M28" s="456">
        <f t="shared" si="2"/>
        <v>41361</v>
      </c>
      <c r="N28" s="456">
        <f t="shared" ref="N28:N110" si="3">SUM(O28-1)</f>
        <v>41361</v>
      </c>
      <c r="O28" s="456">
        <f t="shared" ref="O28:O110" si="4">SUM(U28-3)</f>
        <v>41362</v>
      </c>
      <c r="P28" s="456">
        <f t="shared" ref="P28:P110" si="5">SUM(U28*1)</f>
        <v>41365</v>
      </c>
      <c r="Q28" s="456" t="s">
        <v>49</v>
      </c>
      <c r="R28" s="456" t="s">
        <v>49</v>
      </c>
      <c r="S28" s="456" t="s">
        <v>49</v>
      </c>
      <c r="T28" s="456" t="s">
        <v>49</v>
      </c>
      <c r="U28" s="456">
        <f t="shared" ref="U28:V110" si="6">SUM(V28-4)</f>
        <v>41365</v>
      </c>
      <c r="V28" s="456">
        <f t="shared" si="6"/>
        <v>41369</v>
      </c>
      <c r="W28" s="456">
        <f t="shared" ref="W28:W110" si="7">SUM(X28-3)</f>
        <v>41373</v>
      </c>
      <c r="X28" s="572">
        <v>41376</v>
      </c>
      <c r="Y28" s="576"/>
      <c r="Z28" s="576"/>
      <c r="AA28" s="580">
        <v>24500</v>
      </c>
      <c r="AB28" s="577"/>
    </row>
    <row r="29" spans="1:28" ht="32.25" customHeight="1" x14ac:dyDescent="0.25">
      <c r="A29" s="431"/>
      <c r="B29" s="593" t="s">
        <v>1236</v>
      </c>
      <c r="C29" s="429"/>
      <c r="D29" s="127"/>
      <c r="E29" s="591"/>
      <c r="F29" s="107"/>
      <c r="G29" s="31"/>
      <c r="H29" s="31"/>
      <c r="I29" s="31"/>
      <c r="J29" s="31"/>
      <c r="K29" s="31"/>
      <c r="L29" s="31"/>
      <c r="M29" s="31"/>
      <c r="N29" s="31"/>
      <c r="O29" s="31"/>
      <c r="P29" s="32"/>
      <c r="Q29" s="32"/>
      <c r="R29" s="32"/>
      <c r="S29" s="32"/>
      <c r="T29" s="32"/>
      <c r="U29" s="32"/>
      <c r="V29" s="32"/>
      <c r="W29" s="32"/>
      <c r="X29" s="40"/>
      <c r="Y29" s="290"/>
      <c r="Z29" s="290"/>
      <c r="AA29" s="327"/>
      <c r="AB29" s="46"/>
    </row>
    <row r="30" spans="1:28" ht="32.25" customHeight="1" x14ac:dyDescent="0.25">
      <c r="A30" s="431"/>
      <c r="B30" s="593" t="s">
        <v>1237</v>
      </c>
      <c r="C30" s="429"/>
      <c r="D30" s="127"/>
      <c r="E30" s="591"/>
      <c r="F30" s="107"/>
      <c r="G30" s="31"/>
      <c r="H30" s="31"/>
      <c r="I30" s="31"/>
      <c r="J30" s="31"/>
      <c r="K30" s="31"/>
      <c r="L30" s="31"/>
      <c r="M30" s="31"/>
      <c r="N30" s="31"/>
      <c r="O30" s="31"/>
      <c r="P30" s="32"/>
      <c r="Q30" s="32"/>
      <c r="R30" s="32"/>
      <c r="S30" s="32"/>
      <c r="T30" s="32"/>
      <c r="U30" s="32"/>
      <c r="V30" s="32"/>
      <c r="W30" s="32"/>
      <c r="X30" s="40"/>
      <c r="Y30" s="290"/>
      <c r="Z30" s="290"/>
      <c r="AA30" s="327"/>
      <c r="AB30" s="46"/>
    </row>
    <row r="31" spans="1:28" ht="32.25" customHeight="1" x14ac:dyDescent="0.25">
      <c r="A31" s="431"/>
      <c r="B31" s="593" t="s">
        <v>1238</v>
      </c>
      <c r="C31" s="429"/>
      <c r="D31" s="127"/>
      <c r="E31" s="591"/>
      <c r="F31" s="107"/>
      <c r="G31" s="31"/>
      <c r="H31" s="31"/>
      <c r="I31" s="31"/>
      <c r="J31" s="31"/>
      <c r="K31" s="31"/>
      <c r="L31" s="31"/>
      <c r="M31" s="31"/>
      <c r="N31" s="31"/>
      <c r="O31" s="31"/>
      <c r="P31" s="32"/>
      <c r="Q31" s="32"/>
      <c r="R31" s="32"/>
      <c r="S31" s="32"/>
      <c r="T31" s="32"/>
      <c r="U31" s="32"/>
      <c r="V31" s="32"/>
      <c r="W31" s="32"/>
      <c r="X31" s="40"/>
      <c r="Y31" s="290"/>
      <c r="Z31" s="290"/>
      <c r="AA31" s="327"/>
      <c r="AB31" s="46"/>
    </row>
    <row r="32" spans="1:28" ht="32.25" customHeight="1" x14ac:dyDescent="0.25">
      <c r="A32" s="431"/>
      <c r="B32" s="593" t="s">
        <v>1239</v>
      </c>
      <c r="C32" s="429"/>
      <c r="D32" s="127"/>
      <c r="E32" s="591"/>
      <c r="F32" s="107"/>
      <c r="G32" s="31"/>
      <c r="H32" s="31"/>
      <c r="I32" s="31"/>
      <c r="J32" s="31"/>
      <c r="K32" s="31"/>
      <c r="L32" s="31"/>
      <c r="M32" s="31"/>
      <c r="N32" s="31"/>
      <c r="O32" s="31"/>
      <c r="P32" s="32"/>
      <c r="Q32" s="32"/>
      <c r="R32" s="32"/>
      <c r="S32" s="32"/>
      <c r="T32" s="32"/>
      <c r="U32" s="32"/>
      <c r="V32" s="32"/>
      <c r="W32" s="32"/>
      <c r="X32" s="40"/>
      <c r="Y32" s="290"/>
      <c r="Z32" s="290"/>
      <c r="AA32" s="327"/>
      <c r="AB32" s="46"/>
    </row>
    <row r="33" spans="1:28" s="581" customFormat="1" ht="45" x14ac:dyDescent="0.25">
      <c r="A33" s="578">
        <v>6</v>
      </c>
      <c r="B33" s="599" t="s">
        <v>276</v>
      </c>
      <c r="C33" s="585" t="str">
        <f>IF(AA33&gt;=450000,"LPN",IF(AND(AA33&gt;190000,AA33&lt;470000),"LP",IF(AND(AA33&gt;=56000,AA33&lt;=190000),"3C","2C ")))</f>
        <v xml:space="preserve">2C </v>
      </c>
      <c r="D33" s="596" t="s">
        <v>1221</v>
      </c>
      <c r="E33" s="600" t="s">
        <v>1240</v>
      </c>
      <c r="F33" s="598" t="s">
        <v>2576</v>
      </c>
      <c r="G33" s="456" t="s">
        <v>49</v>
      </c>
      <c r="H33" s="456" t="s">
        <v>49</v>
      </c>
      <c r="I33" s="456" t="s">
        <v>49</v>
      </c>
      <c r="J33" s="456" t="s">
        <v>49</v>
      </c>
      <c r="K33" s="456">
        <f t="shared" si="1"/>
        <v>41330</v>
      </c>
      <c r="L33" s="456">
        <f t="shared" si="2"/>
        <v>41338</v>
      </c>
      <c r="M33" s="456">
        <f t="shared" si="2"/>
        <v>41338</v>
      </c>
      <c r="N33" s="456">
        <f t="shared" si="3"/>
        <v>41338</v>
      </c>
      <c r="O33" s="456">
        <f t="shared" si="4"/>
        <v>41339</v>
      </c>
      <c r="P33" s="456">
        <f t="shared" si="5"/>
        <v>41342</v>
      </c>
      <c r="Q33" s="456" t="s">
        <v>49</v>
      </c>
      <c r="R33" s="456" t="s">
        <v>49</v>
      </c>
      <c r="S33" s="456" t="s">
        <v>49</v>
      </c>
      <c r="T33" s="456" t="s">
        <v>49</v>
      </c>
      <c r="U33" s="456">
        <f t="shared" si="6"/>
        <v>41342</v>
      </c>
      <c r="V33" s="456">
        <f t="shared" si="6"/>
        <v>41346</v>
      </c>
      <c r="W33" s="456">
        <f t="shared" si="7"/>
        <v>41350</v>
      </c>
      <c r="X33" s="456">
        <v>41353</v>
      </c>
      <c r="Y33" s="576"/>
      <c r="Z33" s="576"/>
      <c r="AA33" s="580">
        <v>3000</v>
      </c>
      <c r="AB33" s="577"/>
    </row>
    <row r="34" spans="1:28" ht="32.25" customHeight="1" x14ac:dyDescent="0.25">
      <c r="A34" s="431"/>
      <c r="B34" s="593" t="s">
        <v>1241</v>
      </c>
      <c r="C34" s="429"/>
      <c r="D34" s="127"/>
      <c r="E34" s="591"/>
      <c r="F34" s="604"/>
      <c r="G34" s="31"/>
      <c r="H34" s="31"/>
      <c r="I34" s="31"/>
      <c r="J34" s="31"/>
      <c r="K34" s="31"/>
      <c r="L34" s="31"/>
      <c r="M34" s="31"/>
      <c r="N34" s="31"/>
      <c r="O34" s="31"/>
      <c r="P34" s="32"/>
      <c r="Q34" s="32"/>
      <c r="R34" s="32"/>
      <c r="S34" s="32"/>
      <c r="T34" s="32"/>
      <c r="U34" s="32"/>
      <c r="V34" s="32"/>
      <c r="W34" s="32"/>
      <c r="X34" s="33"/>
      <c r="Y34" s="290"/>
      <c r="Z34" s="290"/>
      <c r="AA34" s="327"/>
      <c r="AB34" s="46"/>
    </row>
    <row r="35" spans="1:28" ht="32.25" customHeight="1" x14ac:dyDescent="0.25">
      <c r="A35" s="431"/>
      <c r="B35" s="593" t="s">
        <v>1242</v>
      </c>
      <c r="C35" s="429"/>
      <c r="D35" s="127"/>
      <c r="E35" s="591"/>
      <c r="F35" s="107"/>
      <c r="G35" s="31"/>
      <c r="H35" s="31"/>
      <c r="I35" s="31"/>
      <c r="J35" s="31"/>
      <c r="K35" s="31"/>
      <c r="L35" s="31"/>
      <c r="M35" s="31"/>
      <c r="N35" s="31"/>
      <c r="O35" s="31"/>
      <c r="P35" s="32"/>
      <c r="Q35" s="32"/>
      <c r="R35" s="32"/>
      <c r="S35" s="32"/>
      <c r="T35" s="32"/>
      <c r="U35" s="32"/>
      <c r="V35" s="32"/>
      <c r="W35" s="32"/>
      <c r="X35" s="33"/>
      <c r="Y35" s="290"/>
      <c r="Z35" s="290"/>
      <c r="AA35" s="327"/>
      <c r="AB35" s="46"/>
    </row>
    <row r="36" spans="1:28" ht="32.25" customHeight="1" x14ac:dyDescent="0.25">
      <c r="A36" s="431"/>
      <c r="B36" s="593" t="s">
        <v>711</v>
      </c>
      <c r="C36" s="429"/>
      <c r="D36" s="127"/>
      <c r="E36" s="591"/>
      <c r="F36" s="107"/>
      <c r="G36" s="31"/>
      <c r="H36" s="31"/>
      <c r="I36" s="31"/>
      <c r="J36" s="31"/>
      <c r="K36" s="31"/>
      <c r="L36" s="31"/>
      <c r="M36" s="31"/>
      <c r="N36" s="31"/>
      <c r="O36" s="31"/>
      <c r="P36" s="32"/>
      <c r="Q36" s="32"/>
      <c r="R36" s="32"/>
      <c r="S36" s="32"/>
      <c r="T36" s="32"/>
      <c r="U36" s="32"/>
      <c r="V36" s="32"/>
      <c r="W36" s="32"/>
      <c r="X36" s="33"/>
      <c r="Y36" s="290"/>
      <c r="Z36" s="290"/>
      <c r="AA36" s="327"/>
      <c r="AB36" s="46"/>
    </row>
    <row r="37" spans="1:28" ht="32.25" customHeight="1" x14ac:dyDescent="0.25">
      <c r="A37" s="431"/>
      <c r="B37" s="593" t="s">
        <v>712</v>
      </c>
      <c r="C37" s="429"/>
      <c r="D37" s="127"/>
      <c r="E37" s="591"/>
      <c r="F37" s="107"/>
      <c r="G37" s="31"/>
      <c r="H37" s="31"/>
      <c r="I37" s="31"/>
      <c r="J37" s="31"/>
      <c r="K37" s="31"/>
      <c r="L37" s="31"/>
      <c r="M37" s="31"/>
      <c r="N37" s="31"/>
      <c r="O37" s="31"/>
      <c r="P37" s="32"/>
      <c r="Q37" s="32"/>
      <c r="R37" s="32"/>
      <c r="S37" s="32"/>
      <c r="T37" s="32"/>
      <c r="U37" s="32"/>
      <c r="V37" s="32"/>
      <c r="W37" s="32"/>
      <c r="X37" s="33"/>
      <c r="Y37" s="290"/>
      <c r="Z37" s="290"/>
      <c r="AA37" s="327"/>
      <c r="AB37" s="46"/>
    </row>
    <row r="38" spans="1:28" ht="32.25" customHeight="1" x14ac:dyDescent="0.25">
      <c r="A38" s="431"/>
      <c r="B38" s="593" t="s">
        <v>713</v>
      </c>
      <c r="C38" s="429"/>
      <c r="D38" s="127"/>
      <c r="E38" s="591"/>
      <c r="F38" s="107"/>
      <c r="G38" s="31"/>
      <c r="H38" s="31"/>
      <c r="I38" s="31"/>
      <c r="J38" s="31"/>
      <c r="K38" s="31"/>
      <c r="L38" s="31"/>
      <c r="M38" s="31"/>
      <c r="N38" s="31"/>
      <c r="O38" s="31"/>
      <c r="P38" s="32"/>
      <c r="Q38" s="32"/>
      <c r="R38" s="32"/>
      <c r="S38" s="32"/>
      <c r="T38" s="32"/>
      <c r="U38" s="32"/>
      <c r="V38" s="32"/>
      <c r="W38" s="32"/>
      <c r="X38" s="33"/>
      <c r="Y38" s="290"/>
      <c r="Z38" s="290"/>
      <c r="AA38" s="327"/>
      <c r="AB38" s="46"/>
    </row>
    <row r="39" spans="1:28" ht="32.25" customHeight="1" x14ac:dyDescent="0.25">
      <c r="A39" s="431"/>
      <c r="B39" s="593" t="s">
        <v>1243</v>
      </c>
      <c r="C39" s="429"/>
      <c r="D39" s="127"/>
      <c r="E39" s="591"/>
      <c r="F39" s="107"/>
      <c r="G39" s="31"/>
      <c r="H39" s="31"/>
      <c r="I39" s="31"/>
      <c r="J39" s="31"/>
      <c r="K39" s="31"/>
      <c r="L39" s="31"/>
      <c r="M39" s="31"/>
      <c r="N39" s="31"/>
      <c r="O39" s="31"/>
      <c r="P39" s="32"/>
      <c r="Q39" s="32"/>
      <c r="R39" s="32"/>
      <c r="S39" s="32"/>
      <c r="T39" s="32"/>
      <c r="U39" s="32"/>
      <c r="V39" s="32"/>
      <c r="W39" s="32"/>
      <c r="X39" s="33"/>
      <c r="Y39" s="290"/>
      <c r="Z39" s="290"/>
      <c r="AA39" s="327"/>
      <c r="AB39" s="46"/>
    </row>
    <row r="40" spans="1:28" ht="32.25" customHeight="1" x14ac:dyDescent="0.25">
      <c r="A40" s="431"/>
      <c r="B40" s="593" t="s">
        <v>714</v>
      </c>
      <c r="C40" s="429"/>
      <c r="D40" s="127"/>
      <c r="E40" s="591"/>
      <c r="F40" s="107"/>
      <c r="G40" s="31"/>
      <c r="H40" s="31"/>
      <c r="I40" s="31"/>
      <c r="J40" s="31"/>
      <c r="K40" s="31"/>
      <c r="L40" s="31"/>
      <c r="M40" s="31"/>
      <c r="N40" s="31"/>
      <c r="O40" s="31"/>
      <c r="P40" s="32"/>
      <c r="Q40" s="32"/>
      <c r="R40" s="32"/>
      <c r="S40" s="32"/>
      <c r="T40" s="32"/>
      <c r="U40" s="32"/>
      <c r="V40" s="32"/>
      <c r="W40" s="32"/>
      <c r="X40" s="33"/>
      <c r="Y40" s="290"/>
      <c r="Z40" s="290"/>
      <c r="AA40" s="327"/>
      <c r="AB40" s="46"/>
    </row>
    <row r="41" spans="1:28" ht="32.25" customHeight="1" x14ac:dyDescent="0.25">
      <c r="A41" s="431"/>
      <c r="B41" s="593" t="s">
        <v>1244</v>
      </c>
      <c r="C41" s="429"/>
      <c r="D41" s="127"/>
      <c r="E41" s="591"/>
      <c r="F41" s="107"/>
      <c r="G41" s="31"/>
      <c r="H41" s="31"/>
      <c r="I41" s="31"/>
      <c r="J41" s="31"/>
      <c r="K41" s="31"/>
      <c r="L41" s="31"/>
      <c r="M41" s="31"/>
      <c r="N41" s="31"/>
      <c r="O41" s="31"/>
      <c r="P41" s="32"/>
      <c r="Q41" s="32"/>
      <c r="R41" s="32"/>
      <c r="S41" s="32"/>
      <c r="T41" s="32"/>
      <c r="U41" s="32"/>
      <c r="V41" s="32"/>
      <c r="W41" s="32"/>
      <c r="X41" s="33"/>
      <c r="Y41" s="290"/>
      <c r="Z41" s="290"/>
      <c r="AA41" s="327"/>
      <c r="AB41" s="46"/>
    </row>
    <row r="42" spans="1:28" ht="32.25" customHeight="1" x14ac:dyDescent="0.25">
      <c r="A42" s="431"/>
      <c r="B42" s="593" t="s">
        <v>1245</v>
      </c>
      <c r="C42" s="429"/>
      <c r="D42" s="127"/>
      <c r="E42" s="591"/>
      <c r="F42" s="107"/>
      <c r="G42" s="31"/>
      <c r="H42" s="31"/>
      <c r="I42" s="31"/>
      <c r="J42" s="31"/>
      <c r="K42" s="31"/>
      <c r="L42" s="31"/>
      <c r="M42" s="31"/>
      <c r="N42" s="31"/>
      <c r="O42" s="31"/>
      <c r="P42" s="32"/>
      <c r="Q42" s="32"/>
      <c r="R42" s="32"/>
      <c r="S42" s="32"/>
      <c r="T42" s="32"/>
      <c r="U42" s="32"/>
      <c r="V42" s="32"/>
      <c r="W42" s="32"/>
      <c r="X42" s="33"/>
      <c r="Y42" s="290"/>
      <c r="Z42" s="290"/>
      <c r="AA42" s="327"/>
      <c r="AB42" s="46"/>
    </row>
    <row r="43" spans="1:28" ht="32.25" customHeight="1" x14ac:dyDescent="0.25">
      <c r="A43" s="431"/>
      <c r="B43" s="593" t="s">
        <v>715</v>
      </c>
      <c r="C43" s="429"/>
      <c r="D43" s="127"/>
      <c r="E43" s="591"/>
      <c r="F43" s="107"/>
      <c r="G43" s="31"/>
      <c r="H43" s="31"/>
      <c r="I43" s="31"/>
      <c r="J43" s="31"/>
      <c r="K43" s="31"/>
      <c r="L43" s="31"/>
      <c r="M43" s="31"/>
      <c r="N43" s="31"/>
      <c r="O43" s="31"/>
      <c r="P43" s="32"/>
      <c r="Q43" s="32"/>
      <c r="R43" s="32"/>
      <c r="S43" s="32"/>
      <c r="T43" s="32"/>
      <c r="U43" s="32"/>
      <c r="V43" s="32"/>
      <c r="W43" s="32"/>
      <c r="X43" s="33"/>
      <c r="Y43" s="290"/>
      <c r="Z43" s="290"/>
      <c r="AA43" s="327"/>
      <c r="AB43" s="46"/>
    </row>
    <row r="44" spans="1:28" ht="32.25" customHeight="1" x14ac:dyDescent="0.25">
      <c r="A44" s="431"/>
      <c r="B44" s="593" t="s">
        <v>716</v>
      </c>
      <c r="C44" s="429"/>
      <c r="D44" s="127"/>
      <c r="E44" s="591"/>
      <c r="F44" s="107"/>
      <c r="G44" s="31"/>
      <c r="H44" s="31"/>
      <c r="I44" s="31"/>
      <c r="J44" s="31"/>
      <c r="K44" s="31"/>
      <c r="L44" s="31"/>
      <c r="M44" s="31"/>
      <c r="N44" s="31"/>
      <c r="O44" s="31"/>
      <c r="P44" s="32"/>
      <c r="Q44" s="32"/>
      <c r="R44" s="32"/>
      <c r="S44" s="32"/>
      <c r="T44" s="32"/>
      <c r="U44" s="32"/>
      <c r="V44" s="32"/>
      <c r="W44" s="32"/>
      <c r="X44" s="33"/>
      <c r="Y44" s="290"/>
      <c r="Z44" s="290"/>
      <c r="AA44" s="327"/>
      <c r="AB44" s="46"/>
    </row>
    <row r="45" spans="1:28" ht="32.25" customHeight="1" x14ac:dyDescent="0.25">
      <c r="A45" s="431"/>
      <c r="B45" s="593" t="s">
        <v>717</v>
      </c>
      <c r="C45" s="429"/>
      <c r="D45" s="127"/>
      <c r="E45" s="591"/>
      <c r="F45" s="107"/>
      <c r="G45" s="31"/>
      <c r="H45" s="31"/>
      <c r="I45" s="31"/>
      <c r="J45" s="31"/>
      <c r="K45" s="31"/>
      <c r="L45" s="31"/>
      <c r="M45" s="31"/>
      <c r="N45" s="31"/>
      <c r="O45" s="31"/>
      <c r="P45" s="32"/>
      <c r="Q45" s="32"/>
      <c r="R45" s="32"/>
      <c r="S45" s="32"/>
      <c r="T45" s="32"/>
      <c r="U45" s="32"/>
      <c r="V45" s="32"/>
      <c r="W45" s="32"/>
      <c r="X45" s="33"/>
      <c r="Y45" s="290"/>
      <c r="Z45" s="290"/>
      <c r="AA45" s="327"/>
      <c r="AB45" s="46"/>
    </row>
    <row r="46" spans="1:28" ht="32.25" customHeight="1" x14ac:dyDescent="0.25">
      <c r="A46" s="431"/>
      <c r="B46" s="593" t="s">
        <v>718</v>
      </c>
      <c r="C46" s="429"/>
      <c r="D46" s="127"/>
      <c r="E46" s="591"/>
      <c r="F46" s="107"/>
      <c r="G46" s="31"/>
      <c r="H46" s="31"/>
      <c r="I46" s="31"/>
      <c r="J46" s="31"/>
      <c r="K46" s="31"/>
      <c r="L46" s="31"/>
      <c r="M46" s="31"/>
      <c r="N46" s="31"/>
      <c r="O46" s="31"/>
      <c r="P46" s="32"/>
      <c r="Q46" s="32"/>
      <c r="R46" s="32"/>
      <c r="S46" s="32"/>
      <c r="T46" s="32"/>
      <c r="U46" s="32"/>
      <c r="V46" s="32"/>
      <c r="W46" s="32"/>
      <c r="X46" s="33"/>
      <c r="Y46" s="290"/>
      <c r="Z46" s="290"/>
      <c r="AA46" s="327"/>
      <c r="AB46" s="46"/>
    </row>
    <row r="47" spans="1:28" ht="32.25" customHeight="1" x14ac:dyDescent="0.25">
      <c r="A47" s="431"/>
      <c r="B47" s="593" t="s">
        <v>719</v>
      </c>
      <c r="C47" s="429"/>
      <c r="D47" s="127"/>
      <c r="E47" s="591"/>
      <c r="F47" s="107"/>
      <c r="G47" s="31"/>
      <c r="H47" s="31"/>
      <c r="I47" s="31"/>
      <c r="J47" s="31"/>
      <c r="K47" s="31"/>
      <c r="L47" s="31"/>
      <c r="M47" s="31"/>
      <c r="N47" s="31"/>
      <c r="O47" s="31"/>
      <c r="P47" s="32"/>
      <c r="Q47" s="32"/>
      <c r="R47" s="32"/>
      <c r="S47" s="32"/>
      <c r="T47" s="32"/>
      <c r="U47" s="32"/>
      <c r="V47" s="32"/>
      <c r="W47" s="32"/>
      <c r="X47" s="33"/>
      <c r="Y47" s="290"/>
      <c r="Z47" s="290"/>
      <c r="AA47" s="327"/>
      <c r="AB47" s="46"/>
    </row>
    <row r="48" spans="1:28" ht="32.25" customHeight="1" x14ac:dyDescent="0.25">
      <c r="A48" s="431"/>
      <c r="B48" s="593" t="s">
        <v>1246</v>
      </c>
      <c r="C48" s="429"/>
      <c r="D48" s="127"/>
      <c r="E48" s="591"/>
      <c r="F48" s="107"/>
      <c r="G48" s="31"/>
      <c r="H48" s="31"/>
      <c r="I48" s="31"/>
      <c r="J48" s="31"/>
      <c r="K48" s="31"/>
      <c r="L48" s="31"/>
      <c r="M48" s="31"/>
      <c r="N48" s="31"/>
      <c r="O48" s="31"/>
      <c r="P48" s="32"/>
      <c r="Q48" s="32"/>
      <c r="R48" s="32"/>
      <c r="S48" s="32"/>
      <c r="T48" s="32"/>
      <c r="U48" s="32"/>
      <c r="V48" s="32"/>
      <c r="W48" s="32"/>
      <c r="X48" s="33"/>
      <c r="Y48" s="290"/>
      <c r="Z48" s="290"/>
      <c r="AA48" s="327"/>
      <c r="AB48" s="46"/>
    </row>
    <row r="49" spans="1:28" ht="32.25" customHeight="1" x14ac:dyDescent="0.25">
      <c r="A49" s="431"/>
      <c r="B49" s="593" t="s">
        <v>1247</v>
      </c>
      <c r="C49" s="429"/>
      <c r="D49" s="127"/>
      <c r="E49" s="591"/>
      <c r="F49" s="107"/>
      <c r="G49" s="31"/>
      <c r="H49" s="31"/>
      <c r="I49" s="31"/>
      <c r="J49" s="31"/>
      <c r="K49" s="31"/>
      <c r="L49" s="31"/>
      <c r="M49" s="31"/>
      <c r="N49" s="31"/>
      <c r="O49" s="31"/>
      <c r="P49" s="32"/>
      <c r="Q49" s="32"/>
      <c r="R49" s="32"/>
      <c r="S49" s="32"/>
      <c r="T49" s="32"/>
      <c r="U49" s="32"/>
      <c r="V49" s="32"/>
      <c r="W49" s="32"/>
      <c r="X49" s="33"/>
      <c r="Y49" s="290"/>
      <c r="Z49" s="290"/>
      <c r="AA49" s="327"/>
      <c r="AB49" s="46"/>
    </row>
    <row r="50" spans="1:28" s="581" customFormat="1" ht="45" x14ac:dyDescent="0.25">
      <c r="A50" s="568">
        <v>7</v>
      </c>
      <c r="B50" s="601" t="s">
        <v>1248</v>
      </c>
      <c r="C50" s="585" t="s">
        <v>1225</v>
      </c>
      <c r="D50" s="596" t="s">
        <v>1221</v>
      </c>
      <c r="E50" s="600" t="s">
        <v>1249</v>
      </c>
      <c r="F50" s="598" t="s">
        <v>2577</v>
      </c>
      <c r="G50" s="456" t="s">
        <v>49</v>
      </c>
      <c r="H50" s="456" t="s">
        <v>49</v>
      </c>
      <c r="I50" s="456" t="s">
        <v>49</v>
      </c>
      <c r="J50" s="456" t="s">
        <v>49</v>
      </c>
      <c r="K50" s="456">
        <f t="shared" si="1"/>
        <v>41325</v>
      </c>
      <c r="L50" s="456">
        <f t="shared" si="2"/>
        <v>41333</v>
      </c>
      <c r="M50" s="456">
        <f t="shared" si="2"/>
        <v>41333</v>
      </c>
      <c r="N50" s="456">
        <f t="shared" si="3"/>
        <v>41333</v>
      </c>
      <c r="O50" s="456">
        <f t="shared" si="4"/>
        <v>41334</v>
      </c>
      <c r="P50" s="456">
        <f t="shared" si="5"/>
        <v>41337</v>
      </c>
      <c r="Q50" s="456" t="s">
        <v>49</v>
      </c>
      <c r="R50" s="456" t="s">
        <v>49</v>
      </c>
      <c r="S50" s="456" t="s">
        <v>49</v>
      </c>
      <c r="T50" s="456" t="s">
        <v>49</v>
      </c>
      <c r="U50" s="456">
        <f t="shared" si="6"/>
        <v>41337</v>
      </c>
      <c r="V50" s="456">
        <f t="shared" si="6"/>
        <v>41341</v>
      </c>
      <c r="W50" s="456">
        <f t="shared" si="7"/>
        <v>41345</v>
      </c>
      <c r="X50" s="456">
        <v>41348</v>
      </c>
      <c r="Y50" s="576"/>
      <c r="Z50" s="576"/>
      <c r="AA50" s="580">
        <v>15700</v>
      </c>
      <c r="AB50" s="577"/>
    </row>
    <row r="51" spans="1:28" ht="32.25" customHeight="1" x14ac:dyDescent="0.25">
      <c r="A51" s="431"/>
      <c r="B51" s="594" t="s">
        <v>1250</v>
      </c>
      <c r="C51" s="429"/>
      <c r="D51" s="127"/>
      <c r="E51" s="591"/>
      <c r="F51" s="107"/>
      <c r="G51" s="31"/>
      <c r="H51" s="31"/>
      <c r="I51" s="31"/>
      <c r="J51" s="31"/>
      <c r="K51" s="31"/>
      <c r="L51" s="31"/>
      <c r="M51" s="31"/>
      <c r="N51" s="31"/>
      <c r="O51" s="31"/>
      <c r="P51" s="32"/>
      <c r="Q51" s="32"/>
      <c r="R51" s="32"/>
      <c r="S51" s="32"/>
      <c r="T51" s="32"/>
      <c r="U51" s="32"/>
      <c r="V51" s="32"/>
      <c r="W51" s="32"/>
      <c r="X51" s="33"/>
      <c r="Y51" s="290"/>
      <c r="Z51" s="290"/>
      <c r="AA51" s="327"/>
      <c r="AB51" s="46"/>
    </row>
    <row r="52" spans="1:28" s="581" customFormat="1" ht="45" x14ac:dyDescent="0.25">
      <c r="A52" s="578">
        <v>8</v>
      </c>
      <c r="B52" s="601" t="s">
        <v>71</v>
      </c>
      <c r="C52" s="585" t="str">
        <f>IF(AA52&gt;=450000,"LPN",IF(AND(AA52&gt;190000,AA52&lt;470000),"LP",IF(AND(AA52&gt;=56000,AA52&lt;=190000),"3C","2C ")))</f>
        <v xml:space="preserve">2C </v>
      </c>
      <c r="D52" s="596" t="s">
        <v>1221</v>
      </c>
      <c r="E52" s="600" t="s">
        <v>1251</v>
      </c>
      <c r="F52" s="598" t="s">
        <v>2578</v>
      </c>
      <c r="G52" s="456" t="s">
        <v>49</v>
      </c>
      <c r="H52" s="456" t="s">
        <v>49</v>
      </c>
      <c r="I52" s="456" t="s">
        <v>49</v>
      </c>
      <c r="J52" s="456" t="s">
        <v>49</v>
      </c>
      <c r="K52" s="456">
        <f t="shared" si="1"/>
        <v>41395</v>
      </c>
      <c r="L52" s="456">
        <f t="shared" si="2"/>
        <v>41403</v>
      </c>
      <c r="M52" s="456">
        <f t="shared" si="2"/>
        <v>41403</v>
      </c>
      <c r="N52" s="456">
        <f t="shared" si="3"/>
        <v>41403</v>
      </c>
      <c r="O52" s="456">
        <f t="shared" si="4"/>
        <v>41404</v>
      </c>
      <c r="P52" s="456">
        <f t="shared" si="5"/>
        <v>41407</v>
      </c>
      <c r="Q52" s="456" t="s">
        <v>49</v>
      </c>
      <c r="R52" s="456" t="s">
        <v>49</v>
      </c>
      <c r="S52" s="456" t="s">
        <v>49</v>
      </c>
      <c r="T52" s="456" t="s">
        <v>49</v>
      </c>
      <c r="U52" s="456">
        <f t="shared" si="6"/>
        <v>41407</v>
      </c>
      <c r="V52" s="456">
        <f t="shared" si="6"/>
        <v>41411</v>
      </c>
      <c r="W52" s="456">
        <f t="shared" si="7"/>
        <v>41415</v>
      </c>
      <c r="X52" s="456">
        <v>41418</v>
      </c>
      <c r="Y52" s="576"/>
      <c r="Z52" s="576"/>
      <c r="AA52" s="580"/>
      <c r="AB52" s="577"/>
    </row>
    <row r="53" spans="1:28" ht="32.25" customHeight="1" x14ac:dyDescent="0.25">
      <c r="A53" s="431"/>
      <c r="B53" s="594" t="s">
        <v>1252</v>
      </c>
      <c r="C53" s="429"/>
      <c r="D53" s="127"/>
      <c r="E53" s="591"/>
      <c r="F53" s="107"/>
      <c r="G53" s="31"/>
      <c r="H53" s="31"/>
      <c r="I53" s="31"/>
      <c r="J53" s="31"/>
      <c r="K53" s="31"/>
      <c r="L53" s="31"/>
      <c r="M53" s="31"/>
      <c r="N53" s="31"/>
      <c r="O53" s="31"/>
      <c r="P53" s="32"/>
      <c r="Q53" s="32"/>
      <c r="R53" s="32"/>
      <c r="S53" s="32"/>
      <c r="T53" s="32"/>
      <c r="U53" s="32"/>
      <c r="V53" s="32"/>
      <c r="W53" s="32"/>
      <c r="X53" s="33"/>
      <c r="Y53" s="290"/>
      <c r="Z53" s="290"/>
      <c r="AA53" s="327"/>
      <c r="AB53" s="46"/>
    </row>
    <row r="54" spans="1:28" ht="32.25" customHeight="1" x14ac:dyDescent="0.25">
      <c r="A54" s="431"/>
      <c r="B54" s="594" t="s">
        <v>1253</v>
      </c>
      <c r="C54" s="429"/>
      <c r="D54" s="127"/>
      <c r="E54" s="591"/>
      <c r="F54" s="107"/>
      <c r="G54" s="31"/>
      <c r="H54" s="31"/>
      <c r="I54" s="31"/>
      <c r="J54" s="31"/>
      <c r="K54" s="31"/>
      <c r="L54" s="31"/>
      <c r="M54" s="31"/>
      <c r="N54" s="31"/>
      <c r="O54" s="31"/>
      <c r="P54" s="32"/>
      <c r="Q54" s="32"/>
      <c r="R54" s="32"/>
      <c r="S54" s="32"/>
      <c r="T54" s="32"/>
      <c r="U54" s="32"/>
      <c r="V54" s="32"/>
      <c r="W54" s="32"/>
      <c r="X54" s="33"/>
      <c r="Y54" s="290"/>
      <c r="Z54" s="290"/>
      <c r="AA54" s="327"/>
      <c r="AB54" s="46"/>
    </row>
    <row r="55" spans="1:28" ht="32.25" customHeight="1" x14ac:dyDescent="0.25">
      <c r="A55" s="431"/>
      <c r="B55" s="594" t="s">
        <v>1254</v>
      </c>
      <c r="C55" s="429"/>
      <c r="D55" s="127"/>
      <c r="E55" s="591"/>
      <c r="F55" s="107"/>
      <c r="G55" s="31"/>
      <c r="H55" s="31"/>
      <c r="I55" s="31"/>
      <c r="J55" s="31"/>
      <c r="K55" s="31"/>
      <c r="L55" s="31"/>
      <c r="M55" s="31"/>
      <c r="N55" s="31"/>
      <c r="O55" s="31"/>
      <c r="P55" s="32"/>
      <c r="Q55" s="32"/>
      <c r="R55" s="32"/>
      <c r="S55" s="32"/>
      <c r="T55" s="32"/>
      <c r="U55" s="32"/>
      <c r="V55" s="32"/>
      <c r="W55" s="32"/>
      <c r="X55" s="33"/>
      <c r="Y55" s="290"/>
      <c r="Z55" s="290"/>
      <c r="AA55" s="327"/>
      <c r="AB55" s="46"/>
    </row>
    <row r="56" spans="1:28" ht="32.25" customHeight="1" x14ac:dyDescent="0.25">
      <c r="A56" s="431"/>
      <c r="B56" s="594" t="s">
        <v>1255</v>
      </c>
      <c r="C56" s="429"/>
      <c r="D56" s="127"/>
      <c r="E56" s="591"/>
      <c r="F56" s="107"/>
      <c r="G56" s="31"/>
      <c r="H56" s="31"/>
      <c r="I56" s="31"/>
      <c r="J56" s="31"/>
      <c r="K56" s="31"/>
      <c r="L56" s="31"/>
      <c r="M56" s="31"/>
      <c r="N56" s="31"/>
      <c r="O56" s="31"/>
      <c r="P56" s="32"/>
      <c r="Q56" s="32"/>
      <c r="R56" s="32"/>
      <c r="S56" s="32"/>
      <c r="T56" s="32"/>
      <c r="U56" s="32"/>
      <c r="V56" s="32"/>
      <c r="W56" s="32"/>
      <c r="X56" s="33"/>
      <c r="Y56" s="290"/>
      <c r="Z56" s="290"/>
      <c r="AA56" s="327"/>
      <c r="AB56" s="46"/>
    </row>
    <row r="57" spans="1:28" ht="32.25" customHeight="1" x14ac:dyDescent="0.25">
      <c r="A57" s="431"/>
      <c r="B57" s="594" t="s">
        <v>1256</v>
      </c>
      <c r="C57" s="429"/>
      <c r="D57" s="127"/>
      <c r="E57" s="591"/>
      <c r="F57" s="107"/>
      <c r="G57" s="31"/>
      <c r="H57" s="31"/>
      <c r="I57" s="31"/>
      <c r="J57" s="31"/>
      <c r="K57" s="31"/>
      <c r="L57" s="31"/>
      <c r="M57" s="31"/>
      <c r="N57" s="31"/>
      <c r="O57" s="31"/>
      <c r="P57" s="32"/>
      <c r="Q57" s="32"/>
      <c r="R57" s="32"/>
      <c r="S57" s="32"/>
      <c r="T57" s="32"/>
      <c r="U57" s="32"/>
      <c r="V57" s="32"/>
      <c r="W57" s="32"/>
      <c r="X57" s="33"/>
      <c r="Y57" s="290"/>
      <c r="Z57" s="290"/>
      <c r="AA57" s="327"/>
      <c r="AB57" s="46"/>
    </row>
    <row r="58" spans="1:28" ht="32.25" customHeight="1" x14ac:dyDescent="0.25">
      <c r="A58" s="431"/>
      <c r="B58" s="594" t="s">
        <v>1257</v>
      </c>
      <c r="C58" s="429"/>
      <c r="D58" s="127"/>
      <c r="E58" s="591"/>
      <c r="F58" s="107"/>
      <c r="G58" s="31"/>
      <c r="H58" s="31"/>
      <c r="I58" s="31"/>
      <c r="J58" s="31"/>
      <c r="K58" s="31"/>
      <c r="L58" s="31"/>
      <c r="M58" s="31"/>
      <c r="N58" s="31"/>
      <c r="O58" s="31"/>
      <c r="P58" s="32"/>
      <c r="Q58" s="32"/>
      <c r="R58" s="32"/>
      <c r="S58" s="32"/>
      <c r="T58" s="32"/>
      <c r="U58" s="32"/>
      <c r="V58" s="32"/>
      <c r="W58" s="32"/>
      <c r="X58" s="33"/>
      <c r="Y58" s="290"/>
      <c r="Z58" s="290"/>
      <c r="AA58" s="327"/>
      <c r="AB58" s="46"/>
    </row>
    <row r="59" spans="1:28" ht="32.25" customHeight="1" x14ac:dyDescent="0.25">
      <c r="A59" s="431"/>
      <c r="B59" s="594" t="s">
        <v>1258</v>
      </c>
      <c r="C59" s="429"/>
      <c r="D59" s="127"/>
      <c r="E59" s="591"/>
      <c r="F59" s="107"/>
      <c r="G59" s="31"/>
      <c r="H59" s="31"/>
      <c r="I59" s="31"/>
      <c r="J59" s="31"/>
      <c r="K59" s="31"/>
      <c r="L59" s="31"/>
      <c r="M59" s="31"/>
      <c r="N59" s="31"/>
      <c r="O59" s="31"/>
      <c r="P59" s="32"/>
      <c r="Q59" s="32"/>
      <c r="R59" s="32"/>
      <c r="S59" s="32"/>
      <c r="T59" s="32"/>
      <c r="U59" s="32"/>
      <c r="V59" s="32"/>
      <c r="W59" s="32"/>
      <c r="X59" s="33"/>
      <c r="Y59" s="290"/>
      <c r="Z59" s="290"/>
      <c r="AA59" s="327"/>
      <c r="AB59" s="46"/>
    </row>
    <row r="60" spans="1:28" ht="32.25" customHeight="1" x14ac:dyDescent="0.25">
      <c r="A60" s="431"/>
      <c r="B60" s="594" t="s">
        <v>1259</v>
      </c>
      <c r="C60" s="429"/>
      <c r="D60" s="127"/>
      <c r="E60" s="591"/>
      <c r="F60" s="107"/>
      <c r="G60" s="31"/>
      <c r="H60" s="31"/>
      <c r="I60" s="31"/>
      <c r="J60" s="31"/>
      <c r="K60" s="31"/>
      <c r="L60" s="31"/>
      <c r="M60" s="31"/>
      <c r="N60" s="31"/>
      <c r="O60" s="31"/>
      <c r="P60" s="32"/>
      <c r="Q60" s="32"/>
      <c r="R60" s="32"/>
      <c r="S60" s="32"/>
      <c r="T60" s="32"/>
      <c r="U60" s="32"/>
      <c r="V60" s="32"/>
      <c r="W60" s="32"/>
      <c r="X60" s="33"/>
      <c r="Y60" s="290"/>
      <c r="Z60" s="290"/>
      <c r="AA60" s="327"/>
      <c r="AB60" s="46"/>
    </row>
    <row r="61" spans="1:28" ht="32.25" customHeight="1" x14ac:dyDescent="0.25">
      <c r="A61" s="431"/>
      <c r="B61" s="594" t="s">
        <v>1260</v>
      </c>
      <c r="C61" s="429"/>
      <c r="D61" s="127"/>
      <c r="E61" s="591"/>
      <c r="F61" s="107"/>
      <c r="G61" s="31"/>
      <c r="H61" s="31"/>
      <c r="I61" s="31"/>
      <c r="J61" s="31"/>
      <c r="K61" s="31"/>
      <c r="L61" s="31"/>
      <c r="M61" s="31"/>
      <c r="N61" s="31"/>
      <c r="O61" s="31"/>
      <c r="P61" s="32"/>
      <c r="Q61" s="32"/>
      <c r="R61" s="32"/>
      <c r="S61" s="32"/>
      <c r="T61" s="32"/>
      <c r="U61" s="32"/>
      <c r="V61" s="32"/>
      <c r="W61" s="32"/>
      <c r="X61" s="33"/>
      <c r="Y61" s="290"/>
      <c r="Z61" s="290"/>
      <c r="AA61" s="327"/>
      <c r="AB61" s="46"/>
    </row>
    <row r="62" spans="1:28" ht="32.25" customHeight="1" x14ac:dyDescent="0.25">
      <c r="A62" s="431"/>
      <c r="B62" s="594" t="s">
        <v>1261</v>
      </c>
      <c r="C62" s="429"/>
      <c r="D62" s="127"/>
      <c r="E62" s="591"/>
      <c r="F62" s="107"/>
      <c r="G62" s="31"/>
      <c r="H62" s="31"/>
      <c r="I62" s="31"/>
      <c r="J62" s="31"/>
      <c r="K62" s="31"/>
      <c r="L62" s="31"/>
      <c r="M62" s="31"/>
      <c r="N62" s="31"/>
      <c r="O62" s="31"/>
      <c r="P62" s="32"/>
      <c r="Q62" s="32"/>
      <c r="R62" s="32"/>
      <c r="S62" s="32"/>
      <c r="T62" s="32"/>
      <c r="U62" s="32"/>
      <c r="V62" s="32"/>
      <c r="W62" s="32"/>
      <c r="X62" s="33"/>
      <c r="Y62" s="290"/>
      <c r="Z62" s="290"/>
      <c r="AA62" s="327"/>
      <c r="AB62" s="46"/>
    </row>
    <row r="63" spans="1:28" ht="32.25" customHeight="1" x14ac:dyDescent="0.25">
      <c r="A63" s="431"/>
      <c r="B63" s="594" t="s">
        <v>1262</v>
      </c>
      <c r="C63" s="429"/>
      <c r="D63" s="127"/>
      <c r="E63" s="591"/>
      <c r="F63" s="107"/>
      <c r="G63" s="31"/>
      <c r="H63" s="31"/>
      <c r="I63" s="31"/>
      <c r="J63" s="31"/>
      <c r="K63" s="31"/>
      <c r="L63" s="31"/>
      <c r="M63" s="31"/>
      <c r="N63" s="31"/>
      <c r="O63" s="31"/>
      <c r="P63" s="32"/>
      <c r="Q63" s="32"/>
      <c r="R63" s="32"/>
      <c r="S63" s="32"/>
      <c r="T63" s="32"/>
      <c r="U63" s="32"/>
      <c r="V63" s="32"/>
      <c r="W63" s="32"/>
      <c r="X63" s="33"/>
      <c r="Y63" s="290"/>
      <c r="Z63" s="290"/>
      <c r="AA63" s="327"/>
      <c r="AB63" s="46"/>
    </row>
    <row r="64" spans="1:28" ht="32.25" customHeight="1" x14ac:dyDescent="0.25">
      <c r="A64" s="431"/>
      <c r="B64" s="594" t="s">
        <v>1263</v>
      </c>
      <c r="C64" s="429"/>
      <c r="D64" s="127"/>
      <c r="E64" s="591"/>
      <c r="F64" s="107"/>
      <c r="G64" s="31"/>
      <c r="H64" s="31"/>
      <c r="I64" s="31"/>
      <c r="J64" s="31"/>
      <c r="K64" s="31"/>
      <c r="L64" s="31"/>
      <c r="M64" s="31"/>
      <c r="N64" s="31"/>
      <c r="O64" s="31"/>
      <c r="P64" s="32"/>
      <c r="Q64" s="32"/>
      <c r="R64" s="32"/>
      <c r="S64" s="32"/>
      <c r="T64" s="32"/>
      <c r="U64" s="32"/>
      <c r="V64" s="32"/>
      <c r="W64" s="32"/>
      <c r="X64" s="33"/>
      <c r="Y64" s="290"/>
      <c r="Z64" s="290"/>
      <c r="AA64" s="327"/>
      <c r="AB64" s="46"/>
    </row>
    <row r="65" spans="1:28" ht="32.25" customHeight="1" x14ac:dyDescent="0.25">
      <c r="A65" s="431"/>
      <c r="B65" s="594" t="s">
        <v>1264</v>
      </c>
      <c r="C65" s="429"/>
      <c r="D65" s="127"/>
      <c r="E65" s="591"/>
      <c r="F65" s="107"/>
      <c r="G65" s="31"/>
      <c r="H65" s="31"/>
      <c r="I65" s="31"/>
      <c r="J65" s="31"/>
      <c r="K65" s="31"/>
      <c r="L65" s="31"/>
      <c r="M65" s="31"/>
      <c r="N65" s="31"/>
      <c r="O65" s="31"/>
      <c r="P65" s="32"/>
      <c r="Q65" s="32"/>
      <c r="R65" s="32"/>
      <c r="S65" s="32"/>
      <c r="T65" s="32"/>
      <c r="U65" s="32"/>
      <c r="V65" s="32"/>
      <c r="W65" s="32"/>
      <c r="X65" s="33"/>
      <c r="Y65" s="290"/>
      <c r="Z65" s="290"/>
      <c r="AA65" s="327"/>
      <c r="AB65" s="46"/>
    </row>
    <row r="66" spans="1:28" ht="32.25" customHeight="1" x14ac:dyDescent="0.25">
      <c r="A66" s="431"/>
      <c r="B66" s="594" t="s">
        <v>1265</v>
      </c>
      <c r="C66" s="429"/>
      <c r="D66" s="127"/>
      <c r="E66" s="591"/>
      <c r="F66" s="107"/>
      <c r="G66" s="31"/>
      <c r="H66" s="31"/>
      <c r="I66" s="31"/>
      <c r="J66" s="31"/>
      <c r="K66" s="31"/>
      <c r="L66" s="31"/>
      <c r="M66" s="31"/>
      <c r="N66" s="31"/>
      <c r="O66" s="31"/>
      <c r="P66" s="32"/>
      <c r="Q66" s="32"/>
      <c r="R66" s="32"/>
      <c r="S66" s="32"/>
      <c r="T66" s="32"/>
      <c r="U66" s="32"/>
      <c r="V66" s="32"/>
      <c r="W66" s="32"/>
      <c r="X66" s="33"/>
      <c r="Y66" s="290"/>
      <c r="Z66" s="290"/>
      <c r="AA66" s="327"/>
      <c r="AB66" s="46"/>
    </row>
    <row r="67" spans="1:28" ht="32.25" customHeight="1" x14ac:dyDescent="0.25">
      <c r="A67" s="431"/>
      <c r="B67" s="594" t="s">
        <v>1266</v>
      </c>
      <c r="C67" s="429"/>
      <c r="D67" s="127"/>
      <c r="E67" s="591"/>
      <c r="F67" s="107"/>
      <c r="G67" s="31"/>
      <c r="H67" s="31"/>
      <c r="I67" s="31"/>
      <c r="J67" s="31"/>
      <c r="K67" s="31"/>
      <c r="L67" s="31"/>
      <c r="M67" s="31"/>
      <c r="N67" s="31"/>
      <c r="O67" s="31"/>
      <c r="P67" s="32"/>
      <c r="Q67" s="32"/>
      <c r="R67" s="32"/>
      <c r="S67" s="32"/>
      <c r="T67" s="32"/>
      <c r="U67" s="32"/>
      <c r="V67" s="32"/>
      <c r="W67" s="32"/>
      <c r="X67" s="33"/>
      <c r="Y67" s="290"/>
      <c r="Z67" s="290"/>
      <c r="AA67" s="327"/>
      <c r="AB67" s="46"/>
    </row>
    <row r="68" spans="1:28" ht="32.25" customHeight="1" x14ac:dyDescent="0.25">
      <c r="A68" s="431"/>
      <c r="B68" s="594" t="s">
        <v>1267</v>
      </c>
      <c r="C68" s="429"/>
      <c r="D68" s="127"/>
      <c r="E68" s="591"/>
      <c r="F68" s="107"/>
      <c r="G68" s="31"/>
      <c r="H68" s="31"/>
      <c r="I68" s="31"/>
      <c r="J68" s="31"/>
      <c r="K68" s="31"/>
      <c r="L68" s="31"/>
      <c r="M68" s="31"/>
      <c r="N68" s="31"/>
      <c r="O68" s="31"/>
      <c r="P68" s="32"/>
      <c r="Q68" s="32"/>
      <c r="R68" s="32"/>
      <c r="S68" s="32"/>
      <c r="T68" s="32"/>
      <c r="U68" s="32"/>
      <c r="V68" s="32"/>
      <c r="W68" s="32"/>
      <c r="X68" s="33"/>
      <c r="Y68" s="290"/>
      <c r="Z68" s="290"/>
      <c r="AA68" s="327"/>
      <c r="AB68" s="46"/>
    </row>
    <row r="69" spans="1:28" ht="32.25" customHeight="1" x14ac:dyDescent="0.25">
      <c r="A69" s="431"/>
      <c r="B69" s="594" t="s">
        <v>1268</v>
      </c>
      <c r="C69" s="429"/>
      <c r="D69" s="127"/>
      <c r="E69" s="591"/>
      <c r="F69" s="107"/>
      <c r="G69" s="31"/>
      <c r="H69" s="31"/>
      <c r="I69" s="31"/>
      <c r="J69" s="31"/>
      <c r="K69" s="31"/>
      <c r="L69" s="31"/>
      <c r="M69" s="31"/>
      <c r="N69" s="31"/>
      <c r="O69" s="31"/>
      <c r="P69" s="32"/>
      <c r="Q69" s="32"/>
      <c r="R69" s="32"/>
      <c r="S69" s="32"/>
      <c r="T69" s="32"/>
      <c r="U69" s="32"/>
      <c r="V69" s="32"/>
      <c r="W69" s="32"/>
      <c r="X69" s="33"/>
      <c r="Y69" s="290"/>
      <c r="Z69" s="290"/>
      <c r="AA69" s="327"/>
      <c r="AB69" s="46"/>
    </row>
    <row r="70" spans="1:28" ht="32.25" customHeight="1" x14ac:dyDescent="0.25">
      <c r="A70" s="431"/>
      <c r="B70" s="594" t="s">
        <v>1269</v>
      </c>
      <c r="C70" s="429"/>
      <c r="D70" s="127"/>
      <c r="E70" s="591"/>
      <c r="F70" s="107"/>
      <c r="G70" s="31"/>
      <c r="H70" s="31"/>
      <c r="I70" s="31"/>
      <c r="J70" s="31"/>
      <c r="K70" s="31"/>
      <c r="L70" s="31"/>
      <c r="M70" s="31"/>
      <c r="N70" s="31"/>
      <c r="O70" s="31"/>
      <c r="P70" s="32"/>
      <c r="Q70" s="32"/>
      <c r="R70" s="32"/>
      <c r="S70" s="32"/>
      <c r="T70" s="32"/>
      <c r="U70" s="32"/>
      <c r="V70" s="32"/>
      <c r="W70" s="32"/>
      <c r="X70" s="33"/>
      <c r="Y70" s="290"/>
      <c r="Z70" s="290"/>
      <c r="AA70" s="327"/>
      <c r="AB70" s="46"/>
    </row>
    <row r="71" spans="1:28" ht="32.25" customHeight="1" x14ac:dyDescent="0.25">
      <c r="A71" s="431"/>
      <c r="B71" s="594" t="s">
        <v>1270</v>
      </c>
      <c r="C71" s="429"/>
      <c r="D71" s="127"/>
      <c r="E71" s="591"/>
      <c r="F71" s="107"/>
      <c r="G71" s="31"/>
      <c r="H71" s="31"/>
      <c r="I71" s="31"/>
      <c r="J71" s="31"/>
      <c r="K71" s="31"/>
      <c r="L71" s="31"/>
      <c r="M71" s="31"/>
      <c r="N71" s="31"/>
      <c r="O71" s="31"/>
      <c r="P71" s="32"/>
      <c r="Q71" s="32"/>
      <c r="R71" s="32"/>
      <c r="S71" s="32"/>
      <c r="T71" s="32"/>
      <c r="U71" s="32"/>
      <c r="V71" s="32"/>
      <c r="W71" s="32"/>
      <c r="X71" s="33"/>
      <c r="Y71" s="290"/>
      <c r="Z71" s="290"/>
      <c r="AA71" s="327"/>
      <c r="AB71" s="46"/>
    </row>
    <row r="72" spans="1:28" ht="32.25" customHeight="1" x14ac:dyDescent="0.25">
      <c r="A72" s="431"/>
      <c r="B72" s="594" t="s">
        <v>1271</v>
      </c>
      <c r="C72" s="429"/>
      <c r="D72" s="127"/>
      <c r="E72" s="591"/>
      <c r="F72" s="107"/>
      <c r="G72" s="31"/>
      <c r="H72" s="31"/>
      <c r="I72" s="31"/>
      <c r="J72" s="31"/>
      <c r="K72" s="31"/>
      <c r="L72" s="31"/>
      <c r="M72" s="31"/>
      <c r="N72" s="31"/>
      <c r="O72" s="31"/>
      <c r="P72" s="32"/>
      <c r="Q72" s="32"/>
      <c r="R72" s="32"/>
      <c r="S72" s="32"/>
      <c r="T72" s="32"/>
      <c r="U72" s="32"/>
      <c r="V72" s="32"/>
      <c r="W72" s="32"/>
      <c r="X72" s="33"/>
      <c r="Y72" s="290"/>
      <c r="Z72" s="290"/>
      <c r="AA72" s="327"/>
      <c r="AB72" s="46"/>
    </row>
    <row r="73" spans="1:28" ht="32.25" customHeight="1" x14ac:dyDescent="0.25">
      <c r="A73" s="431"/>
      <c r="B73" s="594" t="s">
        <v>1272</v>
      </c>
      <c r="C73" s="429"/>
      <c r="D73" s="127"/>
      <c r="E73" s="591"/>
      <c r="F73" s="107"/>
      <c r="G73" s="31"/>
      <c r="H73" s="31"/>
      <c r="I73" s="31"/>
      <c r="J73" s="31"/>
      <c r="K73" s="31"/>
      <c r="L73" s="31"/>
      <c r="M73" s="31"/>
      <c r="N73" s="31"/>
      <c r="O73" s="31"/>
      <c r="P73" s="32"/>
      <c r="Q73" s="32"/>
      <c r="R73" s="32"/>
      <c r="S73" s="32"/>
      <c r="T73" s="32"/>
      <c r="U73" s="32"/>
      <c r="V73" s="32"/>
      <c r="W73" s="32"/>
      <c r="X73" s="33"/>
      <c r="Y73" s="290"/>
      <c r="Z73" s="290"/>
      <c r="AA73" s="327"/>
      <c r="AB73" s="46"/>
    </row>
    <row r="74" spans="1:28" ht="32.25" customHeight="1" x14ac:dyDescent="0.25">
      <c r="A74" s="431"/>
      <c r="B74" s="594" t="s">
        <v>1273</v>
      </c>
      <c r="C74" s="429"/>
      <c r="D74" s="127"/>
      <c r="E74" s="591"/>
      <c r="F74" s="107"/>
      <c r="G74" s="31"/>
      <c r="H74" s="31"/>
      <c r="I74" s="31"/>
      <c r="J74" s="31"/>
      <c r="K74" s="31"/>
      <c r="L74" s="31"/>
      <c r="M74" s="31"/>
      <c r="N74" s="31"/>
      <c r="O74" s="31"/>
      <c r="P74" s="32"/>
      <c r="Q74" s="32"/>
      <c r="R74" s="32"/>
      <c r="S74" s="32"/>
      <c r="T74" s="32"/>
      <c r="U74" s="32"/>
      <c r="V74" s="32"/>
      <c r="W74" s="32"/>
      <c r="X74" s="33"/>
      <c r="Y74" s="290"/>
      <c r="Z74" s="290"/>
      <c r="AA74" s="327"/>
      <c r="AB74" s="46"/>
    </row>
    <row r="75" spans="1:28" ht="32.25" customHeight="1" x14ac:dyDescent="0.25">
      <c r="A75" s="431"/>
      <c r="B75" s="594" t="s">
        <v>1274</v>
      </c>
      <c r="C75" s="429"/>
      <c r="D75" s="127"/>
      <c r="E75" s="591"/>
      <c r="F75" s="107"/>
      <c r="G75" s="31"/>
      <c r="H75" s="31"/>
      <c r="I75" s="31"/>
      <c r="J75" s="31"/>
      <c r="K75" s="31"/>
      <c r="L75" s="31"/>
      <c r="M75" s="31"/>
      <c r="N75" s="31"/>
      <c r="O75" s="31"/>
      <c r="P75" s="32"/>
      <c r="Q75" s="32"/>
      <c r="R75" s="32"/>
      <c r="S75" s="32"/>
      <c r="T75" s="32"/>
      <c r="U75" s="32"/>
      <c r="V75" s="32"/>
      <c r="W75" s="32"/>
      <c r="X75" s="33"/>
      <c r="Y75" s="290"/>
      <c r="Z75" s="290"/>
      <c r="AA75" s="327"/>
      <c r="AB75" s="46"/>
    </row>
    <row r="76" spans="1:28" ht="32.25" customHeight="1" x14ac:dyDescent="0.25">
      <c r="A76" s="431"/>
      <c r="B76" s="594" t="s">
        <v>1275</v>
      </c>
      <c r="C76" s="429"/>
      <c r="D76" s="127"/>
      <c r="E76" s="591"/>
      <c r="F76" s="107"/>
      <c r="G76" s="31"/>
      <c r="H76" s="31"/>
      <c r="I76" s="31"/>
      <c r="J76" s="31"/>
      <c r="K76" s="31"/>
      <c r="L76" s="31"/>
      <c r="M76" s="31"/>
      <c r="N76" s="31"/>
      <c r="O76" s="31"/>
      <c r="P76" s="32"/>
      <c r="Q76" s="32"/>
      <c r="R76" s="32"/>
      <c r="S76" s="32"/>
      <c r="T76" s="32"/>
      <c r="U76" s="32"/>
      <c r="V76" s="32"/>
      <c r="W76" s="32"/>
      <c r="X76" s="33"/>
      <c r="Y76" s="290"/>
      <c r="Z76" s="290"/>
      <c r="AA76" s="327"/>
      <c r="AB76" s="46"/>
    </row>
    <row r="77" spans="1:28" ht="32.25" customHeight="1" x14ac:dyDescent="0.25">
      <c r="A77" s="431"/>
      <c r="B77" s="594" t="s">
        <v>1276</v>
      </c>
      <c r="C77" s="429"/>
      <c r="D77" s="127"/>
      <c r="E77" s="591"/>
      <c r="F77" s="107"/>
      <c r="G77" s="31"/>
      <c r="H77" s="31"/>
      <c r="I77" s="31"/>
      <c r="J77" s="31"/>
      <c r="K77" s="31"/>
      <c r="L77" s="31"/>
      <c r="M77" s="31"/>
      <c r="N77" s="31"/>
      <c r="O77" s="31"/>
      <c r="P77" s="32"/>
      <c r="Q77" s="32"/>
      <c r="R77" s="32"/>
      <c r="S77" s="32"/>
      <c r="T77" s="32"/>
      <c r="U77" s="32"/>
      <c r="V77" s="32"/>
      <c r="W77" s="32"/>
      <c r="X77" s="33"/>
      <c r="Y77" s="290"/>
      <c r="Z77" s="290"/>
      <c r="AA77" s="327"/>
      <c r="AB77" s="46"/>
    </row>
    <row r="78" spans="1:28" ht="32.25" customHeight="1" x14ac:dyDescent="0.25">
      <c r="A78" s="431"/>
      <c r="B78" s="594" t="s">
        <v>1277</v>
      </c>
      <c r="C78" s="429"/>
      <c r="D78" s="127"/>
      <c r="E78" s="591"/>
      <c r="F78" s="107"/>
      <c r="G78" s="31"/>
      <c r="H78" s="31"/>
      <c r="I78" s="31"/>
      <c r="J78" s="31"/>
      <c r="K78" s="31"/>
      <c r="L78" s="31"/>
      <c r="M78" s="31"/>
      <c r="N78" s="31"/>
      <c r="O78" s="31"/>
      <c r="P78" s="32"/>
      <c r="Q78" s="32"/>
      <c r="R78" s="32"/>
      <c r="S78" s="32"/>
      <c r="T78" s="32"/>
      <c r="U78" s="32"/>
      <c r="V78" s="32"/>
      <c r="W78" s="32"/>
      <c r="X78" s="33"/>
      <c r="Y78" s="290"/>
      <c r="Z78" s="290"/>
      <c r="AA78" s="327"/>
      <c r="AB78" s="46"/>
    </row>
    <row r="79" spans="1:28" ht="32.25" customHeight="1" x14ac:dyDescent="0.25">
      <c r="A79" s="431"/>
      <c r="B79" s="594" t="s">
        <v>1278</v>
      </c>
      <c r="C79" s="429"/>
      <c r="D79" s="127"/>
      <c r="E79" s="591"/>
      <c r="F79" s="107"/>
      <c r="G79" s="31"/>
      <c r="H79" s="31"/>
      <c r="I79" s="31"/>
      <c r="J79" s="31"/>
      <c r="K79" s="31"/>
      <c r="L79" s="31"/>
      <c r="M79" s="31"/>
      <c r="N79" s="31"/>
      <c r="O79" s="31"/>
      <c r="P79" s="32"/>
      <c r="Q79" s="32"/>
      <c r="R79" s="32"/>
      <c r="S79" s="32"/>
      <c r="T79" s="32"/>
      <c r="U79" s="32"/>
      <c r="V79" s="32"/>
      <c r="W79" s="32"/>
      <c r="X79" s="33"/>
      <c r="Y79" s="290"/>
      <c r="Z79" s="290"/>
      <c r="AA79" s="327"/>
      <c r="AB79" s="46"/>
    </row>
    <row r="80" spans="1:28" ht="32.25" customHeight="1" x14ac:dyDescent="0.25">
      <c r="A80" s="431"/>
      <c r="B80" s="594" t="s">
        <v>1279</v>
      </c>
      <c r="C80" s="429"/>
      <c r="D80" s="127"/>
      <c r="E80" s="591"/>
      <c r="F80" s="107"/>
      <c r="G80" s="31"/>
      <c r="H80" s="31"/>
      <c r="I80" s="31"/>
      <c r="J80" s="31"/>
      <c r="K80" s="31"/>
      <c r="L80" s="31"/>
      <c r="M80" s="31"/>
      <c r="N80" s="31"/>
      <c r="O80" s="31"/>
      <c r="P80" s="32"/>
      <c r="Q80" s="32"/>
      <c r="R80" s="32"/>
      <c r="S80" s="32"/>
      <c r="T80" s="32"/>
      <c r="U80" s="32"/>
      <c r="V80" s="32"/>
      <c r="W80" s="32"/>
      <c r="X80" s="33"/>
      <c r="Y80" s="290"/>
      <c r="Z80" s="290"/>
      <c r="AA80" s="327"/>
      <c r="AB80" s="46"/>
    </row>
    <row r="81" spans="1:28" ht="32.25" customHeight="1" x14ac:dyDescent="0.25">
      <c r="A81" s="431"/>
      <c r="B81" s="594" t="s">
        <v>1280</v>
      </c>
      <c r="C81" s="429"/>
      <c r="D81" s="127"/>
      <c r="E81" s="591"/>
      <c r="F81" s="107"/>
      <c r="G81" s="31"/>
      <c r="H81" s="31"/>
      <c r="I81" s="31"/>
      <c r="J81" s="31"/>
      <c r="K81" s="31"/>
      <c r="L81" s="31"/>
      <c r="M81" s="31"/>
      <c r="N81" s="31"/>
      <c r="O81" s="31"/>
      <c r="P81" s="32"/>
      <c r="Q81" s="32"/>
      <c r="R81" s="32"/>
      <c r="S81" s="32"/>
      <c r="T81" s="32"/>
      <c r="U81" s="32"/>
      <c r="V81" s="32"/>
      <c r="W81" s="32"/>
      <c r="X81" s="33"/>
      <c r="Y81" s="290"/>
      <c r="Z81" s="290"/>
      <c r="AA81" s="327"/>
      <c r="AB81" s="46"/>
    </row>
    <row r="82" spans="1:28" ht="32.25" customHeight="1" x14ac:dyDescent="0.25">
      <c r="A82" s="431"/>
      <c r="B82" s="594" t="s">
        <v>1281</v>
      </c>
      <c r="C82" s="429"/>
      <c r="D82" s="127"/>
      <c r="E82" s="591"/>
      <c r="F82" s="107"/>
      <c r="G82" s="31"/>
      <c r="H82" s="31"/>
      <c r="I82" s="31"/>
      <c r="J82" s="31"/>
      <c r="K82" s="31"/>
      <c r="L82" s="31"/>
      <c r="M82" s="31"/>
      <c r="N82" s="31"/>
      <c r="O82" s="31"/>
      <c r="P82" s="32"/>
      <c r="Q82" s="32"/>
      <c r="R82" s="32"/>
      <c r="S82" s="32"/>
      <c r="T82" s="32"/>
      <c r="U82" s="32"/>
      <c r="V82" s="32"/>
      <c r="W82" s="32"/>
      <c r="X82" s="33"/>
      <c r="Y82" s="290"/>
      <c r="Z82" s="290"/>
      <c r="AA82" s="327"/>
      <c r="AB82" s="46"/>
    </row>
    <row r="83" spans="1:28" ht="32.25" customHeight="1" x14ac:dyDescent="0.25">
      <c r="A83" s="431"/>
      <c r="B83" s="594" t="s">
        <v>1282</v>
      </c>
      <c r="C83" s="429"/>
      <c r="D83" s="127"/>
      <c r="E83" s="591"/>
      <c r="F83" s="107"/>
      <c r="G83" s="31"/>
      <c r="H83" s="31"/>
      <c r="I83" s="31"/>
      <c r="J83" s="31"/>
      <c r="K83" s="31"/>
      <c r="L83" s="31"/>
      <c r="M83" s="31"/>
      <c r="N83" s="31"/>
      <c r="O83" s="31"/>
      <c r="P83" s="32"/>
      <c r="Q83" s="32"/>
      <c r="R83" s="32"/>
      <c r="S83" s="32"/>
      <c r="T83" s="32"/>
      <c r="U83" s="32"/>
      <c r="V83" s="32"/>
      <c r="W83" s="32"/>
      <c r="X83" s="33"/>
      <c r="Y83" s="290"/>
      <c r="Z83" s="290"/>
      <c r="AA83" s="327"/>
      <c r="AB83" s="46"/>
    </row>
    <row r="84" spans="1:28" ht="32.25" customHeight="1" x14ac:dyDescent="0.25">
      <c r="A84" s="431"/>
      <c r="B84" s="594" t="s">
        <v>1283</v>
      </c>
      <c r="C84" s="429"/>
      <c r="D84" s="127"/>
      <c r="E84" s="591"/>
      <c r="F84" s="107"/>
      <c r="G84" s="31"/>
      <c r="H84" s="31"/>
      <c r="I84" s="31"/>
      <c r="J84" s="31"/>
      <c r="K84" s="31"/>
      <c r="L84" s="31"/>
      <c r="M84" s="31"/>
      <c r="N84" s="31"/>
      <c r="O84" s="31"/>
      <c r="P84" s="32"/>
      <c r="Q84" s="32"/>
      <c r="R84" s="32"/>
      <c r="S84" s="32"/>
      <c r="T84" s="32"/>
      <c r="U84" s="32"/>
      <c r="V84" s="32"/>
      <c r="W84" s="32"/>
      <c r="X84" s="33"/>
      <c r="Y84" s="290"/>
      <c r="Z84" s="290"/>
      <c r="AA84" s="327"/>
      <c r="AB84" s="46"/>
    </row>
    <row r="85" spans="1:28" ht="32.25" customHeight="1" x14ac:dyDescent="0.25">
      <c r="A85" s="431"/>
      <c r="B85" s="594" t="s">
        <v>1284</v>
      </c>
      <c r="C85" s="429"/>
      <c r="D85" s="127"/>
      <c r="E85" s="591"/>
      <c r="F85" s="107"/>
      <c r="G85" s="31"/>
      <c r="H85" s="31"/>
      <c r="I85" s="31"/>
      <c r="J85" s="31"/>
      <c r="K85" s="31"/>
      <c r="L85" s="31"/>
      <c r="M85" s="31"/>
      <c r="N85" s="31"/>
      <c r="O85" s="31"/>
      <c r="P85" s="32"/>
      <c r="Q85" s="32"/>
      <c r="R85" s="32"/>
      <c r="S85" s="32"/>
      <c r="T85" s="32"/>
      <c r="U85" s="32"/>
      <c r="V85" s="32"/>
      <c r="W85" s="32"/>
      <c r="X85" s="33"/>
      <c r="Y85" s="290"/>
      <c r="Z85" s="290"/>
      <c r="AA85" s="327"/>
      <c r="AB85" s="46"/>
    </row>
    <row r="86" spans="1:28" ht="32.25" customHeight="1" x14ac:dyDescent="0.25">
      <c r="A86" s="431"/>
      <c r="B86" s="594" t="s">
        <v>1285</v>
      </c>
      <c r="C86" s="429"/>
      <c r="D86" s="127"/>
      <c r="E86" s="591"/>
      <c r="F86" s="107"/>
      <c r="G86" s="31"/>
      <c r="H86" s="31"/>
      <c r="I86" s="31"/>
      <c r="J86" s="31"/>
      <c r="K86" s="31"/>
      <c r="L86" s="31"/>
      <c r="M86" s="31"/>
      <c r="N86" s="31"/>
      <c r="O86" s="31"/>
      <c r="P86" s="32"/>
      <c r="Q86" s="32"/>
      <c r="R86" s="32"/>
      <c r="S86" s="32"/>
      <c r="T86" s="32"/>
      <c r="U86" s="32"/>
      <c r="V86" s="32"/>
      <c r="W86" s="32"/>
      <c r="X86" s="33"/>
      <c r="Y86" s="290"/>
      <c r="Z86" s="290"/>
      <c r="AA86" s="327"/>
      <c r="AB86" s="46"/>
    </row>
    <row r="87" spans="1:28" ht="32.25" customHeight="1" x14ac:dyDescent="0.25">
      <c r="A87" s="431"/>
      <c r="B87" s="594" t="s">
        <v>1286</v>
      </c>
      <c r="C87" s="429"/>
      <c r="D87" s="127"/>
      <c r="E87" s="591"/>
      <c r="F87" s="107"/>
      <c r="G87" s="31"/>
      <c r="H87" s="31"/>
      <c r="I87" s="31"/>
      <c r="J87" s="31"/>
      <c r="K87" s="31"/>
      <c r="L87" s="31"/>
      <c r="M87" s="31"/>
      <c r="N87" s="31"/>
      <c r="O87" s="31"/>
      <c r="P87" s="32"/>
      <c r="Q87" s="32"/>
      <c r="R87" s="32"/>
      <c r="S87" s="32"/>
      <c r="T87" s="32"/>
      <c r="U87" s="32"/>
      <c r="V87" s="32"/>
      <c r="W87" s="32"/>
      <c r="X87" s="33"/>
      <c r="Y87" s="290"/>
      <c r="Z87" s="290"/>
      <c r="AA87" s="327"/>
      <c r="AB87" s="46"/>
    </row>
    <row r="88" spans="1:28" ht="32.25" customHeight="1" x14ac:dyDescent="0.25">
      <c r="A88" s="431"/>
      <c r="B88" s="594" t="s">
        <v>1287</v>
      </c>
      <c r="C88" s="429"/>
      <c r="D88" s="127"/>
      <c r="E88" s="591"/>
      <c r="F88" s="107"/>
      <c r="G88" s="31"/>
      <c r="H88" s="31"/>
      <c r="I88" s="31"/>
      <c r="J88" s="31"/>
      <c r="K88" s="31"/>
      <c r="L88" s="31"/>
      <c r="M88" s="31"/>
      <c r="N88" s="31"/>
      <c r="O88" s="31"/>
      <c r="P88" s="32"/>
      <c r="Q88" s="32"/>
      <c r="R88" s="32"/>
      <c r="S88" s="32"/>
      <c r="T88" s="32"/>
      <c r="U88" s="32"/>
      <c r="V88" s="32"/>
      <c r="W88" s="32"/>
      <c r="X88" s="33"/>
      <c r="Y88" s="290"/>
      <c r="Z88" s="290"/>
      <c r="AA88" s="327"/>
      <c r="AB88" s="46"/>
    </row>
    <row r="89" spans="1:28" ht="32.25" customHeight="1" x14ac:dyDescent="0.25">
      <c r="A89" s="431"/>
      <c r="B89" s="594" t="s">
        <v>1288</v>
      </c>
      <c r="C89" s="429"/>
      <c r="D89" s="127"/>
      <c r="E89" s="591"/>
      <c r="F89" s="107"/>
      <c r="G89" s="31"/>
      <c r="H89" s="31"/>
      <c r="I89" s="31"/>
      <c r="J89" s="31"/>
      <c r="K89" s="31"/>
      <c r="L89" s="31"/>
      <c r="M89" s="31"/>
      <c r="N89" s="31"/>
      <c r="O89" s="31"/>
      <c r="P89" s="32"/>
      <c r="Q89" s="32"/>
      <c r="R89" s="32"/>
      <c r="S89" s="32"/>
      <c r="T89" s="32"/>
      <c r="U89" s="32"/>
      <c r="V89" s="32"/>
      <c r="W89" s="32"/>
      <c r="X89" s="33"/>
      <c r="Y89" s="290"/>
      <c r="Z89" s="290"/>
      <c r="AA89" s="327"/>
      <c r="AB89" s="46"/>
    </row>
    <row r="90" spans="1:28" ht="32.25" customHeight="1" x14ac:dyDescent="0.25">
      <c r="A90" s="431"/>
      <c r="B90" s="594" t="s">
        <v>1289</v>
      </c>
      <c r="C90" s="429"/>
      <c r="D90" s="127"/>
      <c r="E90" s="591"/>
      <c r="F90" s="107"/>
      <c r="G90" s="31"/>
      <c r="H90" s="31"/>
      <c r="I90" s="31"/>
      <c r="J90" s="31"/>
      <c r="K90" s="31"/>
      <c r="L90" s="31"/>
      <c r="M90" s="31"/>
      <c r="N90" s="31"/>
      <c r="O90" s="31"/>
      <c r="P90" s="32"/>
      <c r="Q90" s="32"/>
      <c r="R90" s="32"/>
      <c r="S90" s="32"/>
      <c r="T90" s="32"/>
      <c r="U90" s="32"/>
      <c r="V90" s="32"/>
      <c r="W90" s="32"/>
      <c r="X90" s="33"/>
      <c r="Y90" s="290"/>
      <c r="Z90" s="290"/>
      <c r="AA90" s="327"/>
      <c r="AB90" s="46"/>
    </row>
    <row r="91" spans="1:28" ht="32.25" customHeight="1" x14ac:dyDescent="0.25">
      <c r="A91" s="431"/>
      <c r="B91" s="594" t="s">
        <v>1290</v>
      </c>
      <c r="C91" s="429"/>
      <c r="D91" s="127"/>
      <c r="E91" s="591"/>
      <c r="F91" s="107"/>
      <c r="G91" s="31"/>
      <c r="H91" s="31"/>
      <c r="I91" s="31"/>
      <c r="J91" s="31"/>
      <c r="K91" s="31"/>
      <c r="L91" s="31"/>
      <c r="M91" s="31"/>
      <c r="N91" s="31"/>
      <c r="O91" s="31"/>
      <c r="P91" s="32"/>
      <c r="Q91" s="32"/>
      <c r="R91" s="32"/>
      <c r="S91" s="32"/>
      <c r="T91" s="32"/>
      <c r="U91" s="32"/>
      <c r="V91" s="32"/>
      <c r="W91" s="32"/>
      <c r="X91" s="33"/>
      <c r="Y91" s="290"/>
      <c r="Z91" s="290"/>
      <c r="AA91" s="327"/>
      <c r="AB91" s="46"/>
    </row>
    <row r="92" spans="1:28" ht="32.25" customHeight="1" x14ac:dyDescent="0.25">
      <c r="A92" s="431"/>
      <c r="B92" s="594" t="s">
        <v>1291</v>
      </c>
      <c r="C92" s="429"/>
      <c r="D92" s="127"/>
      <c r="E92" s="591"/>
      <c r="F92" s="107"/>
      <c r="G92" s="31"/>
      <c r="H92" s="31"/>
      <c r="I92" s="31"/>
      <c r="J92" s="31"/>
      <c r="K92" s="31"/>
      <c r="L92" s="31"/>
      <c r="M92" s="31"/>
      <c r="N92" s="31"/>
      <c r="O92" s="31"/>
      <c r="P92" s="32"/>
      <c r="Q92" s="32"/>
      <c r="R92" s="32"/>
      <c r="S92" s="32"/>
      <c r="T92" s="32"/>
      <c r="U92" s="32"/>
      <c r="V92" s="32"/>
      <c r="W92" s="32"/>
      <c r="X92" s="33"/>
      <c r="Y92" s="290"/>
      <c r="Z92" s="290"/>
      <c r="AA92" s="327"/>
      <c r="AB92" s="46"/>
    </row>
    <row r="93" spans="1:28" ht="32.25" customHeight="1" x14ac:dyDescent="0.25">
      <c r="A93" s="431"/>
      <c r="B93" s="594" t="s">
        <v>1292</v>
      </c>
      <c r="C93" s="429"/>
      <c r="D93" s="127"/>
      <c r="E93" s="591"/>
      <c r="F93" s="107"/>
      <c r="G93" s="31"/>
      <c r="H93" s="31"/>
      <c r="I93" s="31"/>
      <c r="J93" s="31"/>
      <c r="K93" s="31"/>
      <c r="L93" s="31"/>
      <c r="M93" s="31"/>
      <c r="N93" s="31"/>
      <c r="O93" s="31"/>
      <c r="P93" s="32"/>
      <c r="Q93" s="32"/>
      <c r="R93" s="32"/>
      <c r="S93" s="32"/>
      <c r="T93" s="32"/>
      <c r="U93" s="32"/>
      <c r="V93" s="32"/>
      <c r="W93" s="32"/>
      <c r="X93" s="33"/>
      <c r="Y93" s="290"/>
      <c r="Z93" s="290"/>
      <c r="AA93" s="327"/>
      <c r="AB93" s="46"/>
    </row>
    <row r="94" spans="1:28" ht="32.25" customHeight="1" x14ac:dyDescent="0.25">
      <c r="A94" s="431"/>
      <c r="B94" s="594" t="s">
        <v>1293</v>
      </c>
      <c r="C94" s="429"/>
      <c r="D94" s="127"/>
      <c r="E94" s="591"/>
      <c r="F94" s="107"/>
      <c r="G94" s="31"/>
      <c r="H94" s="31"/>
      <c r="I94" s="31"/>
      <c r="J94" s="31"/>
      <c r="K94" s="31"/>
      <c r="L94" s="31"/>
      <c r="M94" s="31"/>
      <c r="N94" s="31"/>
      <c r="O94" s="31"/>
      <c r="P94" s="32"/>
      <c r="Q94" s="32"/>
      <c r="R94" s="32"/>
      <c r="S94" s="32"/>
      <c r="T94" s="32"/>
      <c r="U94" s="32"/>
      <c r="V94" s="32"/>
      <c r="W94" s="32"/>
      <c r="X94" s="33"/>
      <c r="Y94" s="290"/>
      <c r="Z94" s="290"/>
      <c r="AA94" s="327"/>
      <c r="AB94" s="46"/>
    </row>
    <row r="95" spans="1:28" ht="32.25" customHeight="1" x14ac:dyDescent="0.25">
      <c r="A95" s="431"/>
      <c r="B95" s="594" t="s">
        <v>1294</v>
      </c>
      <c r="C95" s="429"/>
      <c r="D95" s="127"/>
      <c r="E95" s="591"/>
      <c r="F95" s="107"/>
      <c r="G95" s="31"/>
      <c r="H95" s="31"/>
      <c r="I95" s="31"/>
      <c r="J95" s="31"/>
      <c r="K95" s="31"/>
      <c r="L95" s="31"/>
      <c r="M95" s="31"/>
      <c r="N95" s="31"/>
      <c r="O95" s="31"/>
      <c r="P95" s="32"/>
      <c r="Q95" s="32"/>
      <c r="R95" s="32"/>
      <c r="S95" s="32"/>
      <c r="T95" s="32"/>
      <c r="U95" s="32"/>
      <c r="V95" s="32"/>
      <c r="W95" s="32"/>
      <c r="X95" s="33"/>
      <c r="Y95" s="290"/>
      <c r="Z95" s="290"/>
      <c r="AA95" s="327"/>
      <c r="AB95" s="46"/>
    </row>
    <row r="96" spans="1:28" ht="32.25" customHeight="1" x14ac:dyDescent="0.25">
      <c r="A96" s="431"/>
      <c r="B96" s="594" t="s">
        <v>1295</v>
      </c>
      <c r="C96" s="429"/>
      <c r="D96" s="127"/>
      <c r="E96" s="591"/>
      <c r="F96" s="107"/>
      <c r="G96" s="31"/>
      <c r="H96" s="31"/>
      <c r="I96" s="31"/>
      <c r="J96" s="31"/>
      <c r="K96" s="31"/>
      <c r="L96" s="31"/>
      <c r="M96" s="31"/>
      <c r="N96" s="31"/>
      <c r="O96" s="31"/>
      <c r="P96" s="32"/>
      <c r="Q96" s="32"/>
      <c r="R96" s="32"/>
      <c r="S96" s="32"/>
      <c r="T96" s="32"/>
      <c r="U96" s="32"/>
      <c r="V96" s="32"/>
      <c r="W96" s="32"/>
      <c r="X96" s="33"/>
      <c r="Y96" s="290"/>
      <c r="Z96" s="290"/>
      <c r="AA96" s="327"/>
      <c r="AB96" s="46"/>
    </row>
    <row r="97" spans="1:28" ht="32.25" customHeight="1" x14ac:dyDescent="0.25">
      <c r="A97" s="431"/>
      <c r="B97" s="594" t="s">
        <v>1296</v>
      </c>
      <c r="C97" s="429"/>
      <c r="D97" s="127"/>
      <c r="E97" s="591"/>
      <c r="F97" s="107"/>
      <c r="G97" s="31"/>
      <c r="H97" s="31"/>
      <c r="I97" s="31"/>
      <c r="J97" s="31"/>
      <c r="K97" s="31"/>
      <c r="L97" s="31"/>
      <c r="M97" s="31"/>
      <c r="N97" s="31"/>
      <c r="O97" s="31"/>
      <c r="P97" s="32"/>
      <c r="Q97" s="32"/>
      <c r="R97" s="32"/>
      <c r="S97" s="32"/>
      <c r="T97" s="32"/>
      <c r="U97" s="32"/>
      <c r="V97" s="32"/>
      <c r="W97" s="32"/>
      <c r="X97" s="33"/>
      <c r="Y97" s="290"/>
      <c r="Z97" s="290"/>
      <c r="AA97" s="327"/>
      <c r="AB97" s="46"/>
    </row>
    <row r="98" spans="1:28" ht="32.25" customHeight="1" x14ac:dyDescent="0.25">
      <c r="A98" s="431"/>
      <c r="B98" s="594" t="s">
        <v>1297</v>
      </c>
      <c r="C98" s="429"/>
      <c r="D98" s="127"/>
      <c r="E98" s="591"/>
      <c r="F98" s="107"/>
      <c r="G98" s="31"/>
      <c r="H98" s="31"/>
      <c r="I98" s="31"/>
      <c r="J98" s="31"/>
      <c r="K98" s="31"/>
      <c r="L98" s="31"/>
      <c r="M98" s="31"/>
      <c r="N98" s="31"/>
      <c r="O98" s="31"/>
      <c r="P98" s="32"/>
      <c r="Q98" s="32"/>
      <c r="R98" s="32"/>
      <c r="S98" s="32"/>
      <c r="T98" s="32"/>
      <c r="U98" s="32"/>
      <c r="V98" s="32"/>
      <c r="W98" s="32"/>
      <c r="X98" s="33"/>
      <c r="Y98" s="290"/>
      <c r="Z98" s="290"/>
      <c r="AA98" s="327"/>
      <c r="AB98" s="46"/>
    </row>
    <row r="99" spans="1:28" ht="32.25" customHeight="1" x14ac:dyDescent="0.25">
      <c r="A99" s="431"/>
      <c r="B99" s="594" t="s">
        <v>1298</v>
      </c>
      <c r="C99" s="429"/>
      <c r="D99" s="127"/>
      <c r="E99" s="591"/>
      <c r="F99" s="107"/>
      <c r="G99" s="31"/>
      <c r="H99" s="31"/>
      <c r="I99" s="31"/>
      <c r="J99" s="31"/>
      <c r="K99" s="31"/>
      <c r="L99" s="31"/>
      <c r="M99" s="31"/>
      <c r="N99" s="31"/>
      <c r="O99" s="31"/>
      <c r="P99" s="32"/>
      <c r="Q99" s="32"/>
      <c r="R99" s="32"/>
      <c r="S99" s="32"/>
      <c r="T99" s="32"/>
      <c r="U99" s="32"/>
      <c r="V99" s="32"/>
      <c r="W99" s="32"/>
      <c r="X99" s="33"/>
      <c r="Y99" s="290"/>
      <c r="Z99" s="290"/>
      <c r="AA99" s="327"/>
      <c r="AB99" s="46"/>
    </row>
    <row r="100" spans="1:28" ht="32.25" customHeight="1" x14ac:dyDescent="0.25">
      <c r="A100" s="431"/>
      <c r="B100" s="594" t="s">
        <v>1299</v>
      </c>
      <c r="C100" s="429"/>
      <c r="D100" s="127"/>
      <c r="E100" s="591"/>
      <c r="F100" s="107"/>
      <c r="G100" s="31"/>
      <c r="H100" s="31"/>
      <c r="I100" s="31"/>
      <c r="J100" s="31"/>
      <c r="K100" s="31"/>
      <c r="L100" s="31"/>
      <c r="M100" s="31"/>
      <c r="N100" s="31"/>
      <c r="O100" s="31"/>
      <c r="P100" s="32"/>
      <c r="Q100" s="32"/>
      <c r="R100" s="32"/>
      <c r="S100" s="32"/>
      <c r="T100" s="32"/>
      <c r="U100" s="32"/>
      <c r="V100" s="32"/>
      <c r="W100" s="32"/>
      <c r="X100" s="33"/>
      <c r="Y100" s="290"/>
      <c r="Z100" s="290"/>
      <c r="AA100" s="327"/>
      <c r="AB100" s="46"/>
    </row>
    <row r="101" spans="1:28" ht="32.25" customHeight="1" x14ac:dyDescent="0.25">
      <c r="A101" s="431"/>
      <c r="B101" s="594" t="s">
        <v>1300</v>
      </c>
      <c r="C101" s="429"/>
      <c r="D101" s="127"/>
      <c r="E101" s="591"/>
      <c r="F101" s="107"/>
      <c r="G101" s="31"/>
      <c r="H101" s="31"/>
      <c r="I101" s="31"/>
      <c r="J101" s="31"/>
      <c r="K101" s="31"/>
      <c r="L101" s="31"/>
      <c r="M101" s="31"/>
      <c r="N101" s="31"/>
      <c r="O101" s="31"/>
      <c r="P101" s="32"/>
      <c r="Q101" s="32"/>
      <c r="R101" s="32"/>
      <c r="S101" s="32"/>
      <c r="T101" s="32"/>
      <c r="U101" s="32"/>
      <c r="V101" s="32"/>
      <c r="W101" s="32"/>
      <c r="X101" s="33"/>
      <c r="Y101" s="290"/>
      <c r="Z101" s="290"/>
      <c r="AA101" s="327"/>
      <c r="AB101" s="46"/>
    </row>
    <row r="102" spans="1:28" ht="32.25" customHeight="1" x14ac:dyDescent="0.25">
      <c r="A102" s="431"/>
      <c r="B102" s="594" t="s">
        <v>1301</v>
      </c>
      <c r="C102" s="429"/>
      <c r="D102" s="127"/>
      <c r="E102" s="591"/>
      <c r="F102" s="107"/>
      <c r="G102" s="31"/>
      <c r="H102" s="31"/>
      <c r="I102" s="31"/>
      <c r="J102" s="31"/>
      <c r="K102" s="31"/>
      <c r="L102" s="31"/>
      <c r="M102" s="31"/>
      <c r="N102" s="31"/>
      <c r="O102" s="31"/>
      <c r="P102" s="32"/>
      <c r="Q102" s="32"/>
      <c r="R102" s="32"/>
      <c r="S102" s="32"/>
      <c r="T102" s="32"/>
      <c r="U102" s="32"/>
      <c r="V102" s="32"/>
      <c r="W102" s="32"/>
      <c r="X102" s="33"/>
      <c r="Y102" s="290"/>
      <c r="Z102" s="290"/>
      <c r="AA102" s="327"/>
      <c r="AB102" s="46"/>
    </row>
    <row r="103" spans="1:28" s="581" customFormat="1" ht="45" x14ac:dyDescent="0.25">
      <c r="A103" s="568">
        <v>9</v>
      </c>
      <c r="B103" s="599" t="s">
        <v>80</v>
      </c>
      <c r="C103" s="585" t="str">
        <f>IF(AA103&gt;=450000,"LPN",IF(AND(AA103&gt;190000,AA103&lt;470000),"LP",IF(AND(AA103&gt;=56000,AA103&lt;=190000),"3C","2C ")))</f>
        <v xml:space="preserve">2C </v>
      </c>
      <c r="D103" s="596" t="s">
        <v>1221</v>
      </c>
      <c r="E103" s="600" t="s">
        <v>1308</v>
      </c>
      <c r="F103" s="598" t="s">
        <v>2579</v>
      </c>
      <c r="G103" s="456" t="s">
        <v>49</v>
      </c>
      <c r="H103" s="456" t="s">
        <v>49</v>
      </c>
      <c r="I103" s="456" t="s">
        <v>49</v>
      </c>
      <c r="J103" s="456" t="s">
        <v>49</v>
      </c>
      <c r="K103" s="456">
        <f t="shared" ref="K103" si="8">SUM(L103-8)</f>
        <v>41447</v>
      </c>
      <c r="L103" s="456">
        <f t="shared" ref="L103" si="9">SUM(M103*1)</f>
        <v>41455</v>
      </c>
      <c r="M103" s="456">
        <f t="shared" ref="M103" si="10">SUM(N103*1)</f>
        <v>41455</v>
      </c>
      <c r="N103" s="456">
        <f t="shared" ref="N103" si="11">SUM(O103-1)</f>
        <v>41455</v>
      </c>
      <c r="O103" s="456">
        <f t="shared" ref="O103" si="12">SUM(U103-3)</f>
        <v>41456</v>
      </c>
      <c r="P103" s="456">
        <f t="shared" ref="P103" si="13">SUM(U103*1)</f>
        <v>41459</v>
      </c>
      <c r="Q103" s="456" t="s">
        <v>49</v>
      </c>
      <c r="R103" s="456" t="s">
        <v>49</v>
      </c>
      <c r="S103" s="456" t="s">
        <v>49</v>
      </c>
      <c r="T103" s="456" t="s">
        <v>49</v>
      </c>
      <c r="U103" s="456">
        <f t="shared" ref="U103" si="14">SUM(V103-4)</f>
        <v>41459</v>
      </c>
      <c r="V103" s="456">
        <f t="shared" ref="V103" si="15">SUM(W103-4)</f>
        <v>41463</v>
      </c>
      <c r="W103" s="456">
        <f t="shared" ref="W103" si="16">SUM(X103-3)</f>
        <v>41467</v>
      </c>
      <c r="X103" s="456">
        <v>41470</v>
      </c>
      <c r="Y103" s="576"/>
      <c r="Z103" s="576"/>
      <c r="AA103" s="580"/>
      <c r="AB103" s="577"/>
    </row>
    <row r="104" spans="1:28" ht="32.25" customHeight="1" x14ac:dyDescent="0.25">
      <c r="A104" s="431"/>
      <c r="B104" s="595" t="s">
        <v>1302</v>
      </c>
      <c r="C104" s="429"/>
      <c r="D104" s="127"/>
      <c r="E104" s="591"/>
      <c r="F104" s="107"/>
      <c r="G104" s="31"/>
      <c r="H104" s="31"/>
      <c r="I104" s="31"/>
      <c r="J104" s="31"/>
      <c r="K104" s="31"/>
      <c r="L104" s="31"/>
      <c r="M104" s="31"/>
      <c r="N104" s="31"/>
      <c r="O104" s="31"/>
      <c r="P104" s="32"/>
      <c r="Q104" s="32"/>
      <c r="R104" s="32"/>
      <c r="S104" s="32"/>
      <c r="T104" s="32"/>
      <c r="U104" s="32"/>
      <c r="V104" s="32"/>
      <c r="W104" s="32"/>
      <c r="X104" s="33"/>
      <c r="Y104" s="290"/>
      <c r="Z104" s="290"/>
      <c r="AA104" s="327"/>
      <c r="AB104" s="46"/>
    </row>
    <row r="105" spans="1:28" ht="32.25" customHeight="1" x14ac:dyDescent="0.25">
      <c r="A105" s="431"/>
      <c r="B105" s="595" t="s">
        <v>1303</v>
      </c>
      <c r="C105" s="429"/>
      <c r="D105" s="127"/>
      <c r="E105" s="591"/>
      <c r="F105" s="107"/>
      <c r="G105" s="31"/>
      <c r="H105" s="31"/>
      <c r="I105" s="31"/>
      <c r="J105" s="31"/>
      <c r="K105" s="31"/>
      <c r="L105" s="31"/>
      <c r="M105" s="31"/>
      <c r="N105" s="31"/>
      <c r="O105" s="31"/>
      <c r="P105" s="32"/>
      <c r="Q105" s="32"/>
      <c r="R105" s="32"/>
      <c r="S105" s="32"/>
      <c r="T105" s="32"/>
      <c r="U105" s="32"/>
      <c r="V105" s="32"/>
      <c r="W105" s="32"/>
      <c r="X105" s="33"/>
      <c r="Y105" s="290"/>
      <c r="Z105" s="290"/>
      <c r="AA105" s="327"/>
      <c r="AB105" s="46"/>
    </row>
    <row r="106" spans="1:28" ht="32.25" customHeight="1" x14ac:dyDescent="0.25">
      <c r="A106" s="431"/>
      <c r="B106" s="595" t="s">
        <v>1304</v>
      </c>
      <c r="C106" s="429"/>
      <c r="D106" s="127"/>
      <c r="E106" s="591"/>
      <c r="F106" s="107"/>
      <c r="G106" s="31"/>
      <c r="H106" s="31"/>
      <c r="I106" s="31"/>
      <c r="J106" s="31"/>
      <c r="K106" s="31"/>
      <c r="L106" s="31"/>
      <c r="M106" s="31"/>
      <c r="N106" s="31"/>
      <c r="O106" s="31"/>
      <c r="P106" s="32"/>
      <c r="Q106" s="32"/>
      <c r="R106" s="32"/>
      <c r="S106" s="32"/>
      <c r="T106" s="32"/>
      <c r="U106" s="32"/>
      <c r="V106" s="32"/>
      <c r="W106" s="32"/>
      <c r="X106" s="33"/>
      <c r="Y106" s="290"/>
      <c r="Z106" s="290"/>
      <c r="AA106" s="327"/>
      <c r="AB106" s="46"/>
    </row>
    <row r="107" spans="1:28" ht="32.25" customHeight="1" x14ac:dyDescent="0.25">
      <c r="A107" s="431"/>
      <c r="B107" s="595" t="s">
        <v>1305</v>
      </c>
      <c r="C107" s="429"/>
      <c r="D107" s="127"/>
      <c r="E107" s="591"/>
      <c r="F107" s="107"/>
      <c r="G107" s="31"/>
      <c r="H107" s="31"/>
      <c r="I107" s="31"/>
      <c r="J107" s="31"/>
      <c r="K107" s="31"/>
      <c r="L107" s="31"/>
      <c r="M107" s="31"/>
      <c r="N107" s="31"/>
      <c r="O107" s="31"/>
      <c r="P107" s="32"/>
      <c r="Q107" s="32"/>
      <c r="R107" s="32"/>
      <c r="S107" s="32"/>
      <c r="T107" s="32"/>
      <c r="U107" s="32"/>
      <c r="V107" s="32"/>
      <c r="W107" s="32"/>
      <c r="X107" s="33"/>
      <c r="Y107" s="290"/>
      <c r="Z107" s="290"/>
      <c r="AA107" s="327"/>
      <c r="AB107" s="46"/>
    </row>
    <row r="108" spans="1:28" ht="32.25" customHeight="1" x14ac:dyDescent="0.25">
      <c r="A108" s="431"/>
      <c r="B108" s="593" t="s">
        <v>1306</v>
      </c>
      <c r="C108" s="429"/>
      <c r="D108" s="127"/>
      <c r="E108" s="591"/>
      <c r="F108" s="107"/>
      <c r="G108" s="31"/>
      <c r="H108" s="31"/>
      <c r="I108" s="31"/>
      <c r="J108" s="31"/>
      <c r="K108" s="31"/>
      <c r="L108" s="31"/>
      <c r="M108" s="31"/>
      <c r="N108" s="31"/>
      <c r="O108" s="31"/>
      <c r="P108" s="32"/>
      <c r="Q108" s="32"/>
      <c r="R108" s="32"/>
      <c r="S108" s="32"/>
      <c r="T108" s="32"/>
      <c r="U108" s="32"/>
      <c r="V108" s="32"/>
      <c r="W108" s="32"/>
      <c r="X108" s="33"/>
      <c r="Y108" s="290"/>
      <c r="Z108" s="290"/>
      <c r="AA108" s="327"/>
      <c r="AB108" s="46"/>
    </row>
    <row r="109" spans="1:28" ht="32.25" customHeight="1" x14ac:dyDescent="0.25">
      <c r="A109" s="431"/>
      <c r="B109" s="594" t="s">
        <v>1307</v>
      </c>
      <c r="C109" s="429"/>
      <c r="D109" s="127"/>
      <c r="E109" s="591"/>
      <c r="F109" s="107"/>
      <c r="G109" s="31"/>
      <c r="H109" s="31"/>
      <c r="I109" s="31"/>
      <c r="J109" s="31"/>
      <c r="K109" s="31"/>
      <c r="L109" s="31"/>
      <c r="M109" s="31"/>
      <c r="N109" s="31"/>
      <c r="O109" s="31"/>
      <c r="P109" s="32"/>
      <c r="Q109" s="32"/>
      <c r="R109" s="32"/>
      <c r="S109" s="32"/>
      <c r="T109" s="32"/>
      <c r="U109" s="32"/>
      <c r="V109" s="32"/>
      <c r="W109" s="32"/>
      <c r="X109" s="33"/>
      <c r="Y109" s="290"/>
      <c r="Z109" s="290"/>
      <c r="AA109" s="327"/>
      <c r="AB109" s="46"/>
    </row>
    <row r="110" spans="1:28" s="581" customFormat="1" ht="45" x14ac:dyDescent="0.25">
      <c r="A110" s="578">
        <v>10</v>
      </c>
      <c r="B110" s="602" t="s">
        <v>277</v>
      </c>
      <c r="C110" s="585" t="str">
        <f>IF(AA110&gt;=450000,"LPN",IF(AND(AA110&gt;190000,AA110&lt;470000),"LP",IF(AND(AA110&gt;=56000,AA110&lt;=190000),"3C","2C ")))</f>
        <v xml:space="preserve">2C </v>
      </c>
      <c r="D110" s="596" t="s">
        <v>1221</v>
      </c>
      <c r="E110" s="600" t="s">
        <v>1308</v>
      </c>
      <c r="F110" s="598" t="s">
        <v>2580</v>
      </c>
      <c r="G110" s="456" t="s">
        <v>49</v>
      </c>
      <c r="H110" s="456" t="s">
        <v>49</v>
      </c>
      <c r="I110" s="456" t="s">
        <v>49</v>
      </c>
      <c r="J110" s="456" t="s">
        <v>49</v>
      </c>
      <c r="K110" s="456">
        <f t="shared" si="1"/>
        <v>41325</v>
      </c>
      <c r="L110" s="456">
        <f t="shared" si="2"/>
        <v>41333</v>
      </c>
      <c r="M110" s="456">
        <f t="shared" si="2"/>
        <v>41333</v>
      </c>
      <c r="N110" s="456">
        <f t="shared" si="3"/>
        <v>41333</v>
      </c>
      <c r="O110" s="456">
        <f t="shared" si="4"/>
        <v>41334</v>
      </c>
      <c r="P110" s="456">
        <f t="shared" si="5"/>
        <v>41337</v>
      </c>
      <c r="Q110" s="456" t="s">
        <v>49</v>
      </c>
      <c r="R110" s="456" t="s">
        <v>49</v>
      </c>
      <c r="S110" s="456" t="s">
        <v>49</v>
      </c>
      <c r="T110" s="456" t="s">
        <v>49</v>
      </c>
      <c r="U110" s="456">
        <f t="shared" si="6"/>
        <v>41337</v>
      </c>
      <c r="V110" s="456">
        <f t="shared" si="6"/>
        <v>41341</v>
      </c>
      <c r="W110" s="456">
        <f t="shared" si="7"/>
        <v>41345</v>
      </c>
      <c r="X110" s="456">
        <v>41348</v>
      </c>
      <c r="Y110" s="576"/>
      <c r="Z110" s="576"/>
      <c r="AA110" s="580">
        <v>23250</v>
      </c>
      <c r="AB110" s="577"/>
    </row>
    <row r="111" spans="1:28" ht="32.25" customHeight="1" x14ac:dyDescent="0.25">
      <c r="A111" s="431"/>
      <c r="B111" s="595" t="s">
        <v>1309</v>
      </c>
      <c r="C111" s="429"/>
      <c r="D111" s="127"/>
      <c r="E111" s="591"/>
      <c r="F111" s="107"/>
      <c r="G111" s="31"/>
      <c r="H111" s="31"/>
      <c r="I111" s="31"/>
      <c r="J111" s="31"/>
      <c r="K111" s="31"/>
      <c r="L111" s="31"/>
      <c r="M111" s="31"/>
      <c r="N111" s="31"/>
      <c r="O111" s="31"/>
      <c r="P111" s="32"/>
      <c r="Q111" s="32"/>
      <c r="R111" s="32"/>
      <c r="S111" s="32"/>
      <c r="T111" s="32"/>
      <c r="U111" s="32"/>
      <c r="V111" s="32"/>
      <c r="W111" s="32"/>
      <c r="X111" s="33"/>
      <c r="Y111" s="290"/>
      <c r="Z111" s="290"/>
      <c r="AA111" s="327"/>
      <c r="AB111" s="46"/>
    </row>
    <row r="112" spans="1:28" ht="32.25" customHeight="1" x14ac:dyDescent="0.25">
      <c r="A112" s="431"/>
      <c r="B112" s="595" t="s">
        <v>1310</v>
      </c>
      <c r="C112" s="429"/>
      <c r="D112" s="127"/>
      <c r="E112" s="591"/>
      <c r="F112" s="107"/>
      <c r="G112" s="31"/>
      <c r="H112" s="31"/>
      <c r="I112" s="31"/>
      <c r="J112" s="31"/>
      <c r="K112" s="31"/>
      <c r="L112" s="31"/>
      <c r="M112" s="31"/>
      <c r="N112" s="31"/>
      <c r="O112" s="31"/>
      <c r="P112" s="32"/>
      <c r="Q112" s="32"/>
      <c r="R112" s="32"/>
      <c r="S112" s="32"/>
      <c r="T112" s="32"/>
      <c r="U112" s="32"/>
      <c r="V112" s="32"/>
      <c r="W112" s="32"/>
      <c r="X112" s="33"/>
      <c r="Y112" s="290"/>
      <c r="Z112" s="290"/>
      <c r="AA112" s="327"/>
      <c r="AB112" s="46"/>
    </row>
    <row r="113" spans="1:28" ht="32.25" customHeight="1" x14ac:dyDescent="0.25">
      <c r="A113" s="431"/>
      <c r="B113" s="595" t="s">
        <v>1311</v>
      </c>
      <c r="C113" s="429"/>
      <c r="D113" s="127"/>
      <c r="E113" s="591"/>
      <c r="F113" s="107"/>
      <c r="G113" s="31"/>
      <c r="H113" s="31"/>
      <c r="I113" s="31"/>
      <c r="J113" s="31"/>
      <c r="K113" s="31"/>
      <c r="L113" s="31"/>
      <c r="M113" s="31"/>
      <c r="N113" s="31"/>
      <c r="O113" s="31"/>
      <c r="P113" s="32"/>
      <c r="Q113" s="32"/>
      <c r="R113" s="32"/>
      <c r="S113" s="32"/>
      <c r="T113" s="32"/>
      <c r="U113" s="32"/>
      <c r="V113" s="32"/>
      <c r="W113" s="32"/>
      <c r="X113" s="33"/>
      <c r="Y113" s="290"/>
      <c r="Z113" s="290"/>
      <c r="AA113" s="327"/>
      <c r="AB113" s="46"/>
    </row>
    <row r="114" spans="1:28" ht="32.25" customHeight="1" x14ac:dyDescent="0.25">
      <c r="A114" s="431"/>
      <c r="B114" s="595" t="s">
        <v>1312</v>
      </c>
      <c r="C114" s="429"/>
      <c r="D114" s="127"/>
      <c r="E114" s="591"/>
      <c r="F114" s="107"/>
      <c r="G114" s="31"/>
      <c r="H114" s="31"/>
      <c r="I114" s="31"/>
      <c r="J114" s="31"/>
      <c r="K114" s="31"/>
      <c r="L114" s="31"/>
      <c r="M114" s="31"/>
      <c r="N114" s="31"/>
      <c r="O114" s="31"/>
      <c r="P114" s="32"/>
      <c r="Q114" s="32"/>
      <c r="R114" s="32"/>
      <c r="S114" s="32"/>
      <c r="T114" s="32"/>
      <c r="U114" s="32"/>
      <c r="V114" s="32"/>
      <c r="W114" s="32"/>
      <c r="X114" s="33"/>
      <c r="Y114" s="290"/>
      <c r="Z114" s="290"/>
      <c r="AA114" s="327"/>
      <c r="AB114" s="46"/>
    </row>
    <row r="115" spans="1:28" ht="32.25" customHeight="1" x14ac:dyDescent="0.25">
      <c r="A115" s="431"/>
      <c r="B115" s="595" t="s">
        <v>1313</v>
      </c>
      <c r="C115" s="429"/>
      <c r="D115" s="127"/>
      <c r="E115" s="591"/>
      <c r="F115" s="107"/>
      <c r="G115" s="31"/>
      <c r="H115" s="31"/>
      <c r="I115" s="31"/>
      <c r="J115" s="31"/>
      <c r="K115" s="31"/>
      <c r="L115" s="31"/>
      <c r="M115" s="31"/>
      <c r="N115" s="31"/>
      <c r="O115" s="31"/>
      <c r="P115" s="32"/>
      <c r="Q115" s="32"/>
      <c r="R115" s="32"/>
      <c r="S115" s="32"/>
      <c r="T115" s="32"/>
      <c r="U115" s="32"/>
      <c r="V115" s="32"/>
      <c r="W115" s="32"/>
      <c r="X115" s="33"/>
      <c r="Y115" s="290"/>
      <c r="Z115" s="290"/>
      <c r="AA115" s="327"/>
      <c r="AB115" s="46"/>
    </row>
    <row r="116" spans="1:28" ht="32.25" customHeight="1" x14ac:dyDescent="0.25">
      <c r="A116" s="431"/>
      <c r="B116" s="595" t="s">
        <v>1314</v>
      </c>
      <c r="C116" s="429"/>
      <c r="D116" s="127"/>
      <c r="E116" s="591"/>
      <c r="F116" s="107"/>
      <c r="G116" s="31"/>
      <c r="H116" s="31"/>
      <c r="I116" s="31"/>
      <c r="J116" s="31"/>
      <c r="K116" s="31"/>
      <c r="L116" s="31"/>
      <c r="M116" s="31"/>
      <c r="N116" s="31"/>
      <c r="O116" s="31"/>
      <c r="P116" s="32"/>
      <c r="Q116" s="32"/>
      <c r="R116" s="32"/>
      <c r="S116" s="32"/>
      <c r="T116" s="32"/>
      <c r="U116" s="32"/>
      <c r="V116" s="32"/>
      <c r="W116" s="32"/>
      <c r="X116" s="33"/>
      <c r="Y116" s="290"/>
      <c r="Z116" s="290"/>
      <c r="AA116" s="327"/>
      <c r="AB116" s="46"/>
    </row>
    <row r="117" spans="1:28" ht="32.25" customHeight="1" x14ac:dyDescent="0.25">
      <c r="A117" s="431"/>
      <c r="B117" s="595" t="s">
        <v>1315</v>
      </c>
      <c r="C117" s="429"/>
      <c r="D117" s="127"/>
      <c r="E117" s="591"/>
      <c r="F117" s="107"/>
      <c r="G117" s="31"/>
      <c r="H117" s="31"/>
      <c r="I117" s="31"/>
      <c r="J117" s="31"/>
      <c r="K117" s="31"/>
      <c r="L117" s="31"/>
      <c r="M117" s="31"/>
      <c r="N117" s="31"/>
      <c r="O117" s="31"/>
      <c r="P117" s="32"/>
      <c r="Q117" s="32"/>
      <c r="R117" s="32"/>
      <c r="S117" s="32"/>
      <c r="T117" s="32"/>
      <c r="U117" s="32"/>
      <c r="V117" s="32"/>
      <c r="W117" s="32"/>
      <c r="X117" s="33"/>
      <c r="Y117" s="290"/>
      <c r="Z117" s="290"/>
      <c r="AA117" s="327"/>
      <c r="AB117" s="46"/>
    </row>
    <row r="118" spans="1:28" ht="32.25" customHeight="1" x14ac:dyDescent="0.25">
      <c r="A118" s="431"/>
      <c r="B118" s="595" t="s">
        <v>1316</v>
      </c>
      <c r="C118" s="429"/>
      <c r="D118" s="127"/>
      <c r="E118" s="591"/>
      <c r="F118" s="107"/>
      <c r="G118" s="31"/>
      <c r="H118" s="31"/>
      <c r="I118" s="31"/>
      <c r="J118" s="31"/>
      <c r="K118" s="31"/>
      <c r="L118" s="31"/>
      <c r="M118" s="31"/>
      <c r="N118" s="31"/>
      <c r="O118" s="31"/>
      <c r="P118" s="32"/>
      <c r="Q118" s="32"/>
      <c r="R118" s="32"/>
      <c r="S118" s="32"/>
      <c r="T118" s="32"/>
      <c r="U118" s="32"/>
      <c r="V118" s="32"/>
      <c r="W118" s="32"/>
      <c r="X118" s="33"/>
      <c r="Y118" s="290"/>
      <c r="Z118" s="290"/>
      <c r="AA118" s="327"/>
      <c r="AB118" s="46"/>
    </row>
    <row r="119" spans="1:28" ht="32.25" customHeight="1" x14ac:dyDescent="0.25">
      <c r="A119" s="431"/>
      <c r="B119" s="595" t="s">
        <v>1317</v>
      </c>
      <c r="C119" s="429"/>
      <c r="D119" s="127"/>
      <c r="E119" s="591"/>
      <c r="F119" s="107"/>
      <c r="G119" s="31"/>
      <c r="H119" s="31"/>
      <c r="I119" s="31"/>
      <c r="J119" s="31"/>
      <c r="K119" s="31"/>
      <c r="L119" s="31"/>
      <c r="M119" s="31"/>
      <c r="N119" s="31"/>
      <c r="O119" s="31"/>
      <c r="P119" s="32"/>
      <c r="Q119" s="32"/>
      <c r="R119" s="32"/>
      <c r="S119" s="32"/>
      <c r="T119" s="32"/>
      <c r="U119" s="32"/>
      <c r="V119" s="32"/>
      <c r="W119" s="32"/>
      <c r="X119" s="33"/>
      <c r="Y119" s="290"/>
      <c r="Z119" s="290"/>
      <c r="AA119" s="327"/>
      <c r="AB119" s="46"/>
    </row>
    <row r="120" spans="1:28" ht="32.25" customHeight="1" x14ac:dyDescent="0.25">
      <c r="A120" s="431"/>
      <c r="B120" s="595" t="s">
        <v>1318</v>
      </c>
      <c r="C120" s="429"/>
      <c r="D120" s="127"/>
      <c r="E120" s="591"/>
      <c r="F120" s="107"/>
      <c r="G120" s="31"/>
      <c r="H120" s="31"/>
      <c r="I120" s="31"/>
      <c r="J120" s="31"/>
      <c r="K120" s="31"/>
      <c r="L120" s="31"/>
      <c r="M120" s="31"/>
      <c r="N120" s="31"/>
      <c r="O120" s="31"/>
      <c r="P120" s="32"/>
      <c r="Q120" s="32"/>
      <c r="R120" s="32"/>
      <c r="S120" s="32"/>
      <c r="T120" s="32"/>
      <c r="U120" s="32"/>
      <c r="V120" s="32"/>
      <c r="W120" s="32"/>
      <c r="X120" s="33"/>
      <c r="Y120" s="290"/>
      <c r="Z120" s="290"/>
      <c r="AA120" s="327"/>
      <c r="AB120" s="46"/>
    </row>
    <row r="121" spans="1:28" ht="32.25" customHeight="1" x14ac:dyDescent="0.25">
      <c r="A121" s="431"/>
      <c r="B121" s="595" t="s">
        <v>1319</v>
      </c>
      <c r="C121" s="429"/>
      <c r="D121" s="127"/>
      <c r="E121" s="591"/>
      <c r="F121" s="107"/>
      <c r="G121" s="31"/>
      <c r="H121" s="31"/>
      <c r="I121" s="31"/>
      <c r="J121" s="31"/>
      <c r="K121" s="31"/>
      <c r="L121" s="31"/>
      <c r="M121" s="31"/>
      <c r="N121" s="31"/>
      <c r="O121" s="31"/>
      <c r="P121" s="32"/>
      <c r="Q121" s="32"/>
      <c r="R121" s="32"/>
      <c r="S121" s="32"/>
      <c r="T121" s="32"/>
      <c r="U121" s="32"/>
      <c r="V121" s="32"/>
      <c r="W121" s="32"/>
      <c r="X121" s="33"/>
      <c r="Y121" s="290"/>
      <c r="Z121" s="290"/>
      <c r="AA121" s="327"/>
      <c r="AB121" s="46"/>
    </row>
    <row r="122" spans="1:28" ht="32.25" customHeight="1" x14ac:dyDescent="0.25">
      <c r="A122" s="431"/>
      <c r="B122" s="595" t="s">
        <v>1320</v>
      </c>
      <c r="C122" s="429"/>
      <c r="D122" s="127"/>
      <c r="E122" s="591"/>
      <c r="F122" s="107"/>
      <c r="G122" s="31"/>
      <c r="H122" s="31"/>
      <c r="I122" s="31"/>
      <c r="J122" s="31"/>
      <c r="K122" s="31"/>
      <c r="L122" s="31"/>
      <c r="M122" s="31"/>
      <c r="N122" s="31"/>
      <c r="O122" s="31"/>
      <c r="P122" s="32"/>
      <c r="Q122" s="32"/>
      <c r="R122" s="32"/>
      <c r="S122" s="32"/>
      <c r="T122" s="32"/>
      <c r="U122" s="32"/>
      <c r="V122" s="32"/>
      <c r="W122" s="32"/>
      <c r="X122" s="33"/>
      <c r="Y122" s="290"/>
      <c r="Z122" s="290"/>
      <c r="AA122" s="327"/>
      <c r="AB122" s="46"/>
    </row>
    <row r="123" spans="1:28" ht="32.25" customHeight="1" x14ac:dyDescent="0.25">
      <c r="A123" s="431"/>
      <c r="B123" s="595" t="s">
        <v>1321</v>
      </c>
      <c r="C123" s="429"/>
      <c r="D123" s="127"/>
      <c r="E123" s="591"/>
      <c r="F123" s="107"/>
      <c r="G123" s="31"/>
      <c r="H123" s="31"/>
      <c r="I123" s="31"/>
      <c r="J123" s="31"/>
      <c r="K123" s="31"/>
      <c r="L123" s="31"/>
      <c r="M123" s="31"/>
      <c r="N123" s="31"/>
      <c r="O123" s="31"/>
      <c r="P123" s="32"/>
      <c r="Q123" s="32"/>
      <c r="R123" s="32"/>
      <c r="S123" s="32"/>
      <c r="T123" s="32"/>
      <c r="U123" s="32"/>
      <c r="V123" s="32"/>
      <c r="W123" s="32"/>
      <c r="X123" s="33"/>
      <c r="Y123" s="290"/>
      <c r="Z123" s="290"/>
      <c r="AA123" s="327"/>
      <c r="AB123" s="46"/>
    </row>
    <row r="124" spans="1:28" ht="32.25" customHeight="1" x14ac:dyDescent="0.25">
      <c r="A124" s="431"/>
      <c r="B124" s="603" t="s">
        <v>1322</v>
      </c>
      <c r="C124" s="126"/>
      <c r="D124" s="127"/>
      <c r="E124" s="106"/>
      <c r="F124" s="107"/>
      <c r="G124" s="48"/>
      <c r="H124" s="48"/>
      <c r="I124" s="48"/>
      <c r="J124" s="48"/>
      <c r="K124" s="48"/>
      <c r="L124" s="48"/>
      <c r="M124" s="48"/>
      <c r="N124" s="48"/>
      <c r="O124" s="48"/>
      <c r="P124" s="49"/>
      <c r="Q124" s="49"/>
      <c r="R124" s="49"/>
      <c r="S124" s="49"/>
      <c r="T124" s="49"/>
      <c r="U124" s="49"/>
      <c r="V124" s="49"/>
      <c r="W124" s="49"/>
      <c r="X124" s="50"/>
      <c r="Y124" s="51"/>
      <c r="Z124" s="51"/>
      <c r="AA124" s="324"/>
      <c r="AB124" s="427"/>
    </row>
    <row r="125" spans="1:28" s="581" customFormat="1" ht="45" x14ac:dyDescent="0.25">
      <c r="A125" s="578">
        <v>13</v>
      </c>
      <c r="B125" s="577" t="s">
        <v>57</v>
      </c>
      <c r="C125" s="585" t="str">
        <f>IF(AA125&gt;=450000,"LPN",IF(AND(AA125&gt;190000,AA125&lt;470000),"LP",IF(AND(AA125&gt;=56000,AA125&lt;=190000),"3C","2C ")))</f>
        <v xml:space="preserve">2C </v>
      </c>
      <c r="D125" s="567" t="s">
        <v>1221</v>
      </c>
      <c r="E125" s="585" t="s">
        <v>1323</v>
      </c>
      <c r="F125" s="598" t="s">
        <v>2581</v>
      </c>
      <c r="G125" s="456" t="s">
        <v>49</v>
      </c>
      <c r="H125" s="456" t="s">
        <v>49</v>
      </c>
      <c r="I125" s="456" t="s">
        <v>49</v>
      </c>
      <c r="J125" s="456" t="s">
        <v>49</v>
      </c>
      <c r="K125" s="456">
        <f t="shared" ref="K125" si="17">SUM(L125-8)</f>
        <v>41360</v>
      </c>
      <c r="L125" s="456">
        <f t="shared" ref="L125" si="18">SUM(M125*1)</f>
        <v>41368</v>
      </c>
      <c r="M125" s="456">
        <f t="shared" ref="M125" si="19">SUM(N125*1)</f>
        <v>41368</v>
      </c>
      <c r="N125" s="456">
        <f t="shared" ref="N125" si="20">SUM(O125-1)</f>
        <v>41368</v>
      </c>
      <c r="O125" s="456">
        <f t="shared" ref="O125" si="21">SUM(U125-3)</f>
        <v>41369</v>
      </c>
      <c r="P125" s="456">
        <f t="shared" ref="P125" si="22">SUM(U125*1)</f>
        <v>41372</v>
      </c>
      <c r="Q125" s="456" t="s">
        <v>49</v>
      </c>
      <c r="R125" s="456" t="s">
        <v>49</v>
      </c>
      <c r="S125" s="456" t="s">
        <v>49</v>
      </c>
      <c r="T125" s="456" t="s">
        <v>49</v>
      </c>
      <c r="U125" s="456">
        <f t="shared" ref="U125" si="23">SUM(V125-4)</f>
        <v>41372</v>
      </c>
      <c r="V125" s="456">
        <f t="shared" ref="V125" si="24">SUM(W125-4)</f>
        <v>41376</v>
      </c>
      <c r="W125" s="456">
        <f t="shared" ref="W125" si="25">SUM(X125-3)</f>
        <v>41380</v>
      </c>
      <c r="X125" s="456">
        <v>41383</v>
      </c>
      <c r="Y125" s="576"/>
      <c r="Z125" s="576"/>
      <c r="AA125" s="580"/>
      <c r="AB125" s="576"/>
    </row>
    <row r="126" spans="1:28" ht="33" customHeight="1" x14ac:dyDescent="0.25">
      <c r="A126" s="59"/>
      <c r="B126" s="764" t="s">
        <v>258</v>
      </c>
      <c r="C126" s="661" t="s">
        <v>36</v>
      </c>
      <c r="D126" s="661"/>
      <c r="E126" s="661"/>
      <c r="F126" s="661"/>
      <c r="G126" s="661"/>
      <c r="H126" s="661"/>
      <c r="I126" s="661"/>
      <c r="J126" s="661"/>
      <c r="K126" s="661"/>
      <c r="L126" s="661"/>
      <c r="M126" s="661"/>
      <c r="N126" s="661"/>
      <c r="O126" s="661"/>
      <c r="P126" s="661"/>
      <c r="Q126" s="661"/>
      <c r="R126" s="661"/>
      <c r="S126" s="661"/>
      <c r="T126" s="661"/>
      <c r="U126" s="661"/>
      <c r="V126" s="661"/>
      <c r="W126" s="661"/>
      <c r="X126" s="661"/>
      <c r="Y126" s="661"/>
      <c r="Z126" s="661"/>
      <c r="AA126" s="328">
        <f>SUM(AA13:AA125)</f>
        <v>127535</v>
      </c>
      <c r="AB126" s="329" t="e">
        <f>SUM(AB10,#REF!,#REF!)</f>
        <v>#REF!</v>
      </c>
    </row>
    <row r="127" spans="1:28" ht="27" customHeight="1" x14ac:dyDescent="0.25">
      <c r="A127" s="59"/>
      <c r="B127" s="764"/>
      <c r="C127" s="662" t="s">
        <v>37</v>
      </c>
      <c r="D127" s="662"/>
      <c r="E127" s="662"/>
      <c r="F127" s="663"/>
      <c r="G127" s="663"/>
      <c r="H127" s="663"/>
      <c r="I127" s="663"/>
      <c r="J127" s="663"/>
      <c r="K127" s="663"/>
      <c r="L127" s="663"/>
      <c r="M127" s="663"/>
      <c r="N127" s="663"/>
      <c r="O127" s="663"/>
      <c r="P127" s="663"/>
      <c r="Q127" s="663"/>
      <c r="R127" s="663"/>
      <c r="S127" s="663"/>
      <c r="T127" s="663"/>
      <c r="U127" s="663"/>
      <c r="V127" s="663"/>
      <c r="W127" s="663"/>
      <c r="X127" s="663"/>
      <c r="Y127" s="663"/>
      <c r="Z127" s="663"/>
      <c r="AA127" s="330" t="e">
        <f>SUM(AA11,#REF!,#REF!)</f>
        <v>#REF!</v>
      </c>
      <c r="AB127" s="331" t="e">
        <f>SUM(AB11,#REF!,#REF!)</f>
        <v>#REF!</v>
      </c>
    </row>
    <row r="128" spans="1:28" x14ac:dyDescent="0.25">
      <c r="A128" s="64"/>
      <c r="B128" s="449"/>
      <c r="C128" s="66"/>
      <c r="D128" s="66"/>
      <c r="E128" s="66"/>
      <c r="F128" s="66"/>
      <c r="G128" s="66"/>
      <c r="H128" s="66"/>
      <c r="I128" s="66"/>
      <c r="J128" s="66"/>
      <c r="K128" s="66"/>
      <c r="L128" s="66"/>
      <c r="M128" s="66"/>
      <c r="N128" s="66"/>
      <c r="O128" s="66"/>
      <c r="P128" s="66"/>
      <c r="Q128" s="66"/>
      <c r="R128" s="66"/>
      <c r="S128" s="66"/>
      <c r="T128" s="66"/>
      <c r="U128" s="66"/>
      <c r="V128" s="66"/>
      <c r="W128" s="66"/>
      <c r="X128" s="67"/>
      <c r="Y128" s="66"/>
      <c r="Z128" s="66"/>
      <c r="AA128" s="67"/>
    </row>
    <row r="129" spans="2:28" x14ac:dyDescent="0.25">
      <c r="B129" s="450"/>
      <c r="C129" s="69"/>
      <c r="D129" s="69"/>
      <c r="E129" s="69"/>
      <c r="F129" s="70"/>
      <c r="G129" s="70"/>
      <c r="H129" s="70"/>
      <c r="I129" s="70"/>
      <c r="J129" s="70"/>
      <c r="K129" s="70"/>
      <c r="L129" s="70"/>
      <c r="M129" s="70"/>
      <c r="N129" s="70"/>
      <c r="O129" s="70"/>
      <c r="P129" s="70"/>
      <c r="Q129" s="71"/>
      <c r="R129" s="71"/>
      <c r="S129" s="64"/>
      <c r="T129" s="64"/>
      <c r="U129" s="64"/>
      <c r="V129" s="64"/>
      <c r="W129" s="72"/>
      <c r="X129" s="73"/>
      <c r="Y129" s="64"/>
      <c r="Z129" s="74"/>
    </row>
    <row r="130" spans="2:28" ht="27.75" customHeight="1" x14ac:dyDescent="0.25">
      <c r="B130" s="451" t="s">
        <v>259</v>
      </c>
      <c r="C130" s="76"/>
      <c r="D130" s="76"/>
      <c r="E130" s="77"/>
      <c r="F130" s="78"/>
      <c r="G130" s="79" t="s">
        <v>260</v>
      </c>
      <c r="H130" s="651"/>
      <c r="I130" s="652"/>
      <c r="J130" s="80"/>
      <c r="K130" s="80"/>
      <c r="L130" s="81" t="s">
        <v>261</v>
      </c>
      <c r="M130" s="82"/>
      <c r="N130" s="77" t="s">
        <v>262</v>
      </c>
      <c r="O130" s="78"/>
      <c r="P130" s="118" t="s">
        <v>263</v>
      </c>
      <c r="Q130" s="76"/>
      <c r="R130" s="84"/>
      <c r="S130" s="85"/>
      <c r="T130" s="86" t="s">
        <v>264</v>
      </c>
      <c r="U130" s="82"/>
      <c r="V130" s="82"/>
      <c r="W130" s="87" t="s">
        <v>262</v>
      </c>
      <c r="X130" s="88"/>
      <c r="Y130" s="653" t="s">
        <v>265</v>
      </c>
      <c r="Z130" s="654"/>
      <c r="AA130" s="651"/>
      <c r="AB130" s="652"/>
    </row>
    <row r="131" spans="2:28" ht="36" customHeight="1" x14ac:dyDescent="0.25">
      <c r="B131" s="452" t="s">
        <v>266</v>
      </c>
      <c r="C131" s="90"/>
      <c r="D131" s="90"/>
      <c r="E131" s="91"/>
      <c r="F131" s="78"/>
      <c r="G131" s="79" t="s">
        <v>267</v>
      </c>
      <c r="H131" s="651"/>
      <c r="I131" s="652"/>
      <c r="J131" s="80"/>
      <c r="K131" s="80"/>
      <c r="L131" s="92" t="s">
        <v>268</v>
      </c>
      <c r="M131" s="93"/>
      <c r="N131" s="91" t="s">
        <v>262</v>
      </c>
      <c r="O131" s="78"/>
      <c r="P131" s="94" t="s">
        <v>269</v>
      </c>
      <c r="Q131" s="90"/>
      <c r="R131" s="95"/>
      <c r="S131" s="85"/>
      <c r="T131" s="96" t="s">
        <v>270</v>
      </c>
      <c r="U131" s="97"/>
      <c r="V131" s="93"/>
      <c r="W131" s="98" t="s">
        <v>262</v>
      </c>
      <c r="X131" s="88"/>
      <c r="Y131" s="653" t="s">
        <v>271</v>
      </c>
      <c r="Z131" s="654"/>
      <c r="AA131" s="651"/>
      <c r="AB131" s="652"/>
    </row>
    <row r="132" spans="2:28" x14ac:dyDescent="0.25">
      <c r="F132" s="99"/>
      <c r="G132" s="99"/>
      <c r="H132" s="99"/>
      <c r="I132" s="99"/>
      <c r="J132" s="99"/>
      <c r="K132" s="99"/>
      <c r="L132" s="99"/>
      <c r="M132" s="99"/>
      <c r="N132" s="99"/>
      <c r="O132" s="99"/>
      <c r="P132" s="99"/>
      <c r="Q132" s="100"/>
      <c r="R132" s="100"/>
      <c r="S132" s="100"/>
      <c r="T132" s="100"/>
      <c r="U132" s="100"/>
      <c r="V132" s="100"/>
      <c r="W132" s="100"/>
      <c r="X132" s="101"/>
      <c r="Y132" s="100"/>
      <c r="Z132" s="100"/>
      <c r="AA132" s="101"/>
    </row>
    <row r="133" spans="2:28" x14ac:dyDescent="0.25">
      <c r="B133" s="454"/>
      <c r="C133"/>
      <c r="D133"/>
      <c r="E133"/>
      <c r="F133" s="99"/>
      <c r="G133" s="99"/>
      <c r="H133" s="99"/>
      <c r="I133" s="99"/>
      <c r="J133" s="99"/>
      <c r="K133" s="99"/>
      <c r="L133" s="99"/>
      <c r="M133" s="99"/>
      <c r="N133" s="99"/>
      <c r="O133" s="99"/>
      <c r="P133" s="99"/>
      <c r="Q133" s="100"/>
      <c r="R133" s="100"/>
      <c r="S133" s="100"/>
      <c r="T133" s="100"/>
      <c r="U133" s="100"/>
      <c r="V133" s="100"/>
      <c r="W133" s="100"/>
      <c r="X133" s="101"/>
      <c r="Y133" s="100"/>
      <c r="Z133" s="100"/>
      <c r="AA133" s="101"/>
    </row>
    <row r="134" spans="2:28" x14ac:dyDescent="0.25">
      <c r="E134" s="642" t="s">
        <v>272</v>
      </c>
      <c r="F134" s="643"/>
      <c r="G134" s="643"/>
      <c r="H134" s="643"/>
      <c r="I134" s="643"/>
      <c r="J134" s="643"/>
      <c r="K134" s="643"/>
      <c r="L134" s="643"/>
      <c r="M134" s="643"/>
      <c r="N134" s="643"/>
      <c r="O134" s="643"/>
      <c r="P134" s="643"/>
      <c r="Q134" s="643"/>
      <c r="R134" s="643"/>
      <c r="S134" s="643"/>
      <c r="T134" s="643"/>
      <c r="U134" s="643"/>
      <c r="V134" s="643"/>
      <c r="W134" s="644"/>
    </row>
    <row r="135" spans="2:28" ht="33.75" customHeight="1" x14ac:dyDescent="0.25">
      <c r="E135" s="645"/>
      <c r="F135" s="646"/>
      <c r="G135" s="646"/>
      <c r="H135" s="646"/>
      <c r="I135" s="646"/>
      <c r="J135" s="646"/>
      <c r="K135" s="646"/>
      <c r="L135" s="646"/>
      <c r="M135" s="646"/>
      <c r="N135" s="646"/>
      <c r="O135" s="646"/>
      <c r="P135" s="646"/>
      <c r="Q135" s="646"/>
      <c r="R135" s="646"/>
      <c r="S135" s="646"/>
      <c r="T135" s="646"/>
      <c r="U135" s="646"/>
      <c r="V135" s="646"/>
      <c r="W135" s="647"/>
    </row>
    <row r="136" spans="2:28" ht="54" customHeight="1" x14ac:dyDescent="0.25">
      <c r="B136" s="454"/>
      <c r="C136"/>
      <c r="D136"/>
      <c r="E136" s="102"/>
      <c r="F136" s="64"/>
      <c r="G136" s="64"/>
      <c r="H136" s="64"/>
      <c r="I136" s="64"/>
      <c r="J136" s="64"/>
      <c r="K136" s="64"/>
      <c r="L136" s="64"/>
      <c r="M136" s="64"/>
      <c r="N136" s="64"/>
      <c r="O136" s="64"/>
      <c r="P136" s="64"/>
      <c r="Q136" s="103"/>
      <c r="R136" s="64"/>
      <c r="S136" s="103"/>
      <c r="T136" s="103"/>
      <c r="U136" s="103"/>
      <c r="V136" s="103"/>
      <c r="W136" s="104"/>
    </row>
    <row r="137" spans="2:28" x14ac:dyDescent="0.25">
      <c r="B137" s="454"/>
      <c r="C137"/>
      <c r="D137"/>
      <c r="E137" s="648" t="s">
        <v>273</v>
      </c>
      <c r="F137" s="649"/>
      <c r="G137" s="649"/>
      <c r="H137" s="649"/>
      <c r="I137" s="649"/>
      <c r="J137" s="649"/>
      <c r="K137" s="649"/>
      <c r="L137" s="649"/>
      <c r="M137" s="649"/>
      <c r="N137" s="649"/>
      <c r="O137" s="649"/>
      <c r="P137" s="649"/>
      <c r="Q137" s="649"/>
      <c r="R137" s="649"/>
      <c r="S137" s="649"/>
      <c r="T137" s="649"/>
      <c r="U137" s="649"/>
      <c r="V137" s="649"/>
      <c r="W137" s="650"/>
    </row>
    <row r="138" spans="2:28" x14ac:dyDescent="0.25">
      <c r="B138" s="454"/>
      <c r="C138"/>
      <c r="D138"/>
      <c r="E138"/>
      <c r="F138"/>
      <c r="G138"/>
      <c r="H138"/>
      <c r="I138"/>
      <c r="J138"/>
      <c r="K138"/>
      <c r="L138"/>
      <c r="M138"/>
      <c r="N138"/>
      <c r="O138"/>
      <c r="P138"/>
      <c r="W138" s="99"/>
      <c r="X138" s="105"/>
      <c r="Y138" s="99"/>
      <c r="Z138" s="99"/>
      <c r="AA138" s="105"/>
    </row>
    <row r="139" spans="2:28" x14ac:dyDescent="0.25">
      <c r="B139" s="454"/>
      <c r="C139"/>
      <c r="D139"/>
      <c r="E139"/>
      <c r="F139" s="99"/>
      <c r="G139" s="99"/>
      <c r="H139" s="99"/>
      <c r="I139" s="99"/>
      <c r="J139" s="99"/>
      <c r="K139" s="99"/>
      <c r="L139" s="99"/>
      <c r="M139" s="99"/>
      <c r="N139" s="99"/>
      <c r="O139" s="99"/>
      <c r="P139" s="99"/>
      <c r="Q139" s="99"/>
      <c r="R139" s="99"/>
      <c r="S139" s="99"/>
      <c r="T139" s="99"/>
      <c r="U139" s="99"/>
      <c r="V139" s="99"/>
      <c r="W139" s="99"/>
      <c r="X139" s="105"/>
      <c r="Y139" s="99"/>
      <c r="Z139" s="99"/>
      <c r="AA139" s="105"/>
    </row>
    <row r="140" spans="2:28" x14ac:dyDescent="0.25">
      <c r="B140" s="454"/>
      <c r="C140"/>
      <c r="D140"/>
      <c r="E140"/>
      <c r="F140"/>
      <c r="G140"/>
      <c r="H140"/>
      <c r="I140"/>
      <c r="J140"/>
      <c r="K140"/>
      <c r="L140"/>
      <c r="M140"/>
      <c r="N140"/>
      <c r="O140"/>
      <c r="P140"/>
    </row>
    <row r="141" spans="2:28" x14ac:dyDescent="0.25">
      <c r="B141" s="454"/>
      <c r="C141"/>
      <c r="D141"/>
      <c r="E141"/>
      <c r="F141"/>
      <c r="G141"/>
      <c r="H141"/>
      <c r="I141"/>
      <c r="J141"/>
      <c r="K141"/>
      <c r="L141"/>
      <c r="M141"/>
      <c r="N141"/>
      <c r="O141"/>
      <c r="P141"/>
    </row>
    <row r="142" spans="2:28" x14ac:dyDescent="0.25">
      <c r="B142" s="454"/>
      <c r="C142"/>
      <c r="D142"/>
      <c r="E142"/>
      <c r="F142"/>
      <c r="G142"/>
      <c r="H142"/>
      <c r="I142"/>
      <c r="J142"/>
      <c r="K142"/>
      <c r="L142"/>
      <c r="M142"/>
      <c r="N142"/>
      <c r="O142"/>
      <c r="P142"/>
    </row>
    <row r="143" spans="2:28" x14ac:dyDescent="0.25">
      <c r="B143" s="454"/>
      <c r="C143"/>
      <c r="D143"/>
      <c r="E143"/>
      <c r="F143"/>
      <c r="G143"/>
      <c r="H143"/>
      <c r="I143"/>
      <c r="J143"/>
      <c r="K143"/>
      <c r="L143"/>
      <c r="M143"/>
      <c r="N143"/>
      <c r="O143"/>
      <c r="P143"/>
    </row>
    <row r="144" spans="2:28" x14ac:dyDescent="0.25">
      <c r="B144" s="454"/>
      <c r="C144"/>
      <c r="D144"/>
      <c r="E144"/>
      <c r="F144"/>
      <c r="G144"/>
      <c r="H144"/>
      <c r="I144"/>
      <c r="J144"/>
      <c r="K144"/>
      <c r="L144"/>
      <c r="M144"/>
      <c r="N144"/>
      <c r="O144"/>
      <c r="P144"/>
    </row>
    <row r="145" spans="2:27" x14ac:dyDescent="0.25">
      <c r="B145" s="454"/>
      <c r="C145"/>
      <c r="D145"/>
      <c r="E145"/>
      <c r="F145"/>
      <c r="G145"/>
      <c r="H145"/>
      <c r="I145"/>
      <c r="J145"/>
      <c r="K145"/>
      <c r="L145"/>
      <c r="M145"/>
      <c r="N145"/>
      <c r="O145"/>
      <c r="P145"/>
    </row>
    <row r="146" spans="2:27" x14ac:dyDescent="0.25">
      <c r="B146" s="454"/>
      <c r="C146"/>
      <c r="D146"/>
      <c r="E146"/>
      <c r="F146"/>
      <c r="G146"/>
      <c r="H146"/>
      <c r="I146"/>
      <c r="J146"/>
      <c r="K146"/>
      <c r="L146"/>
      <c r="M146"/>
      <c r="N146"/>
      <c r="O146"/>
      <c r="P146"/>
      <c r="X146"/>
      <c r="AA146"/>
    </row>
    <row r="147" spans="2:27" x14ac:dyDescent="0.25">
      <c r="B147" s="454"/>
      <c r="C147"/>
      <c r="D147"/>
      <c r="E147"/>
      <c r="F147"/>
      <c r="G147"/>
      <c r="H147"/>
      <c r="I147"/>
      <c r="J147"/>
      <c r="K147"/>
      <c r="L147"/>
      <c r="M147"/>
      <c r="N147"/>
      <c r="O147"/>
      <c r="P147"/>
      <c r="X147"/>
      <c r="AA147"/>
    </row>
    <row r="148" spans="2:27" x14ac:dyDescent="0.25">
      <c r="B148" s="454"/>
      <c r="C148"/>
      <c r="D148"/>
      <c r="E148"/>
      <c r="F148"/>
      <c r="G148"/>
      <c r="H148"/>
      <c r="I148"/>
      <c r="J148"/>
      <c r="K148"/>
      <c r="L148"/>
      <c r="M148"/>
      <c r="N148"/>
      <c r="O148"/>
      <c r="P148"/>
      <c r="X148"/>
      <c r="AA148"/>
    </row>
    <row r="149" spans="2:27" x14ac:dyDescent="0.25">
      <c r="B149" s="454"/>
      <c r="C149"/>
      <c r="D149"/>
      <c r="E149"/>
      <c r="F149"/>
      <c r="G149"/>
      <c r="H149"/>
      <c r="I149"/>
      <c r="J149"/>
      <c r="K149"/>
      <c r="L149"/>
      <c r="M149"/>
      <c r="N149"/>
      <c r="O149"/>
      <c r="P149"/>
      <c r="X149"/>
      <c r="AA149"/>
    </row>
    <row r="150" spans="2:27" x14ac:dyDescent="0.25">
      <c r="B150" s="454"/>
      <c r="C150"/>
      <c r="D150"/>
      <c r="E150"/>
      <c r="F150"/>
      <c r="G150"/>
      <c r="H150"/>
      <c r="I150"/>
      <c r="J150"/>
      <c r="K150"/>
      <c r="L150"/>
      <c r="M150"/>
      <c r="N150"/>
      <c r="O150"/>
      <c r="P150"/>
      <c r="X150"/>
      <c r="AA150"/>
    </row>
    <row r="151" spans="2:27" x14ac:dyDescent="0.25">
      <c r="B151" s="454"/>
      <c r="C151"/>
      <c r="D151"/>
      <c r="E151"/>
      <c r="F151"/>
      <c r="G151"/>
      <c r="H151"/>
      <c r="I151"/>
      <c r="J151"/>
      <c r="K151"/>
      <c r="L151"/>
      <c r="M151"/>
      <c r="N151"/>
      <c r="O151"/>
      <c r="P151"/>
      <c r="X151"/>
      <c r="AA151"/>
    </row>
    <row r="152" spans="2:27" x14ac:dyDescent="0.25">
      <c r="B152" s="454"/>
      <c r="C152"/>
      <c r="D152"/>
      <c r="E152"/>
      <c r="F152"/>
      <c r="G152"/>
      <c r="H152"/>
      <c r="I152"/>
      <c r="J152"/>
      <c r="K152"/>
      <c r="L152"/>
      <c r="M152"/>
      <c r="N152"/>
      <c r="O152"/>
      <c r="P152"/>
      <c r="X152"/>
      <c r="AA152"/>
    </row>
    <row r="153" spans="2:27" x14ac:dyDescent="0.25">
      <c r="B153" s="454"/>
      <c r="C153"/>
      <c r="D153"/>
      <c r="E153"/>
      <c r="F153"/>
      <c r="G153"/>
      <c r="H153"/>
      <c r="I153"/>
      <c r="J153"/>
      <c r="K153"/>
      <c r="L153"/>
      <c r="M153"/>
      <c r="N153"/>
      <c r="O153"/>
      <c r="P153"/>
      <c r="X153"/>
      <c r="AA153"/>
    </row>
    <row r="154" spans="2:27" x14ac:dyDescent="0.25">
      <c r="B154" s="454"/>
      <c r="C154"/>
      <c r="D154"/>
      <c r="E154"/>
      <c r="F154"/>
      <c r="G154"/>
      <c r="H154"/>
      <c r="I154"/>
      <c r="J154"/>
      <c r="K154"/>
      <c r="L154"/>
      <c r="M154"/>
      <c r="N154"/>
      <c r="O154"/>
      <c r="P154"/>
      <c r="X154"/>
      <c r="AA154"/>
    </row>
    <row r="155" spans="2:27" x14ac:dyDescent="0.25">
      <c r="B155" s="454"/>
      <c r="C155"/>
      <c r="D155"/>
      <c r="E155"/>
      <c r="F155"/>
      <c r="G155"/>
      <c r="H155"/>
      <c r="I155"/>
      <c r="J155"/>
      <c r="K155"/>
      <c r="L155"/>
      <c r="M155"/>
      <c r="N155"/>
      <c r="O155"/>
      <c r="P155"/>
      <c r="X155"/>
      <c r="AA155"/>
    </row>
    <row r="156" spans="2:27" x14ac:dyDescent="0.25">
      <c r="B156" s="454"/>
      <c r="C156"/>
      <c r="D156"/>
      <c r="E156"/>
      <c r="F156"/>
      <c r="G156"/>
      <c r="H156"/>
      <c r="I156"/>
      <c r="J156"/>
      <c r="K156"/>
      <c r="L156"/>
      <c r="M156"/>
      <c r="N156"/>
      <c r="O156"/>
      <c r="P156"/>
      <c r="X156"/>
      <c r="AA156"/>
    </row>
    <row r="157" spans="2:27" x14ac:dyDescent="0.25">
      <c r="B157" s="454"/>
      <c r="C157"/>
      <c r="D157"/>
      <c r="E157"/>
      <c r="F157"/>
      <c r="G157"/>
      <c r="H157"/>
      <c r="I157"/>
      <c r="J157"/>
      <c r="K157"/>
      <c r="L157"/>
      <c r="M157"/>
      <c r="N157"/>
      <c r="O157"/>
      <c r="P157"/>
      <c r="X157"/>
      <c r="AA157"/>
    </row>
    <row r="158" spans="2:27" x14ac:dyDescent="0.25">
      <c r="B158" s="454"/>
      <c r="C158"/>
      <c r="D158"/>
      <c r="E158"/>
      <c r="F158"/>
      <c r="G158"/>
      <c r="H158"/>
      <c r="I158"/>
      <c r="J158"/>
      <c r="K158"/>
      <c r="L158"/>
      <c r="M158"/>
      <c r="N158"/>
      <c r="O158"/>
      <c r="P158"/>
      <c r="X158"/>
      <c r="AA158"/>
    </row>
    <row r="159" spans="2:27" x14ac:dyDescent="0.25">
      <c r="B159" s="454"/>
      <c r="C159"/>
      <c r="D159"/>
      <c r="E159"/>
      <c r="F159"/>
      <c r="G159"/>
      <c r="H159"/>
      <c r="I159"/>
      <c r="J159"/>
      <c r="K159"/>
      <c r="L159"/>
      <c r="M159"/>
      <c r="N159"/>
      <c r="O159"/>
      <c r="P159"/>
      <c r="X159"/>
      <c r="AA159"/>
    </row>
    <row r="160" spans="2:27" x14ac:dyDescent="0.25">
      <c r="B160" s="454"/>
      <c r="C160"/>
      <c r="D160"/>
      <c r="E160"/>
      <c r="F160"/>
      <c r="G160"/>
      <c r="H160"/>
      <c r="I160"/>
      <c r="J160"/>
      <c r="K160"/>
      <c r="L160"/>
      <c r="M160"/>
      <c r="N160"/>
      <c r="O160"/>
      <c r="P160"/>
      <c r="X160"/>
      <c r="AA160"/>
    </row>
    <row r="161" spans="2:27" x14ac:dyDescent="0.25">
      <c r="B161" s="454"/>
      <c r="C161"/>
      <c r="D161"/>
      <c r="E161"/>
      <c r="F161"/>
      <c r="G161"/>
      <c r="H161"/>
      <c r="I161"/>
      <c r="J161"/>
      <c r="K161"/>
      <c r="L161"/>
      <c r="M161"/>
      <c r="N161"/>
      <c r="O161"/>
      <c r="P161"/>
      <c r="X161"/>
      <c r="AA161"/>
    </row>
    <row r="162" spans="2:27" x14ac:dyDescent="0.25">
      <c r="B162" s="454"/>
      <c r="C162"/>
      <c r="D162"/>
      <c r="E162"/>
      <c r="F162"/>
      <c r="G162"/>
      <c r="H162"/>
      <c r="I162"/>
      <c r="J162"/>
      <c r="K162"/>
      <c r="L162"/>
      <c r="M162"/>
      <c r="N162"/>
      <c r="O162"/>
      <c r="P162"/>
      <c r="X162"/>
      <c r="AA162"/>
    </row>
    <row r="163" spans="2:27" x14ac:dyDescent="0.25">
      <c r="B163" s="454"/>
      <c r="C163"/>
      <c r="D163"/>
      <c r="E163"/>
      <c r="F163"/>
      <c r="G163"/>
      <c r="H163"/>
      <c r="I163"/>
      <c r="J163"/>
      <c r="K163"/>
      <c r="L163"/>
      <c r="M163"/>
      <c r="N163"/>
      <c r="O163"/>
      <c r="P163"/>
      <c r="X163"/>
      <c r="AA163"/>
    </row>
    <row r="164" spans="2:27" x14ac:dyDescent="0.25">
      <c r="B164" s="454"/>
      <c r="C164"/>
      <c r="D164"/>
      <c r="E164"/>
      <c r="F164"/>
      <c r="G164"/>
      <c r="H164"/>
      <c r="I164"/>
      <c r="J164"/>
      <c r="K164"/>
      <c r="L164"/>
      <c r="M164"/>
      <c r="N164"/>
      <c r="O164"/>
      <c r="P164"/>
      <c r="X164"/>
      <c r="AA164"/>
    </row>
    <row r="165" spans="2:27" x14ac:dyDescent="0.25">
      <c r="B165" s="454"/>
      <c r="C165"/>
      <c r="D165"/>
      <c r="E165"/>
      <c r="X165"/>
      <c r="AA165"/>
    </row>
    <row r="166" spans="2:27" x14ac:dyDescent="0.25">
      <c r="B166" s="454"/>
      <c r="X166"/>
      <c r="AA166"/>
    </row>
    <row r="167" spans="2:27" x14ac:dyDescent="0.25">
      <c r="B167" s="454"/>
      <c r="X167"/>
      <c r="AA167"/>
    </row>
    <row r="168" spans="2:27" x14ac:dyDescent="0.25">
      <c r="B168" s="454"/>
      <c r="X168"/>
      <c r="AA168"/>
    </row>
    <row r="169" spans="2:27" x14ac:dyDescent="0.25">
      <c r="B169" s="454"/>
      <c r="X169"/>
      <c r="AA169"/>
    </row>
    <row r="170" spans="2:27" x14ac:dyDescent="0.25">
      <c r="B170" s="454"/>
      <c r="X170"/>
      <c r="AA170"/>
    </row>
  </sheetData>
  <mergeCells count="43">
    <mergeCell ref="B1:AB1"/>
    <mergeCell ref="B2:AB2"/>
    <mergeCell ref="B3:AB3"/>
    <mergeCell ref="B4:AB4"/>
    <mergeCell ref="B5:AB5"/>
    <mergeCell ref="G7:J7"/>
    <mergeCell ref="K7:N7"/>
    <mergeCell ref="O7:R7"/>
    <mergeCell ref="U8:V8"/>
    <mergeCell ref="W8:X8"/>
    <mergeCell ref="K8:L8"/>
    <mergeCell ref="M8:N8"/>
    <mergeCell ref="O8:P8"/>
    <mergeCell ref="Q8:R8"/>
    <mergeCell ref="S8:T8"/>
    <mergeCell ref="A6:F8"/>
    <mergeCell ref="G6:AB6"/>
    <mergeCell ref="Y10:Y11"/>
    <mergeCell ref="Z10:Z11"/>
    <mergeCell ref="AA10:AA11"/>
    <mergeCell ref="AB10:AB11"/>
    <mergeCell ref="D9:E9"/>
    <mergeCell ref="A10:A11"/>
    <mergeCell ref="B10:B11"/>
    <mergeCell ref="C10:C11"/>
    <mergeCell ref="D10:E10"/>
    <mergeCell ref="S7:V7"/>
    <mergeCell ref="W7:X7"/>
    <mergeCell ref="Y7:AB8"/>
    <mergeCell ref="G8:H8"/>
    <mergeCell ref="I8:J8"/>
    <mergeCell ref="E134:W135"/>
    <mergeCell ref="E137:W137"/>
    <mergeCell ref="H130:I130"/>
    <mergeCell ref="Y130:Z130"/>
    <mergeCell ref="F10:F11"/>
    <mergeCell ref="AA130:AB130"/>
    <mergeCell ref="H131:I131"/>
    <mergeCell ref="Y131:Z131"/>
    <mergeCell ref="AA131:AB131"/>
    <mergeCell ref="B126:B127"/>
    <mergeCell ref="C126:Z126"/>
    <mergeCell ref="C127:Z127"/>
  </mergeCells>
  <pageMargins left="0.7" right="0.7"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1"/>
  <sheetViews>
    <sheetView topLeftCell="F1" zoomScale="70" zoomScaleNormal="70" workbookViewId="0">
      <selection activeCell="K9" sqref="K9:L9"/>
    </sheetView>
  </sheetViews>
  <sheetFormatPr baseColWidth="10" defaultColWidth="9.140625" defaultRowHeight="15" x14ac:dyDescent="0.25"/>
  <cols>
    <col min="1" max="1" width="6.140625" style="333" customWidth="1"/>
    <col min="2" max="2" width="46.7109375" style="334" bestFit="1" customWidth="1"/>
    <col min="3" max="3" width="15.7109375" style="1" customWidth="1"/>
    <col min="4" max="4" width="12.7109375" style="1" customWidth="1"/>
    <col min="5" max="5" width="14.28515625" style="1" customWidth="1"/>
    <col min="6" max="6" width="12.7109375" style="1" customWidth="1"/>
    <col min="7" max="7" width="12.42578125" style="1" customWidth="1"/>
    <col min="8" max="8" width="13.28515625" style="1" customWidth="1"/>
    <col min="9" max="9" width="13.42578125" style="1" customWidth="1"/>
    <col min="10" max="14" width="12.7109375" style="1" customWidth="1"/>
    <col min="15" max="15" width="13.42578125" style="1" customWidth="1"/>
    <col min="16" max="16" width="13.140625" style="1" customWidth="1"/>
    <col min="17" max="22" width="12.7109375" customWidth="1"/>
    <col min="23" max="23" width="15.28515625" customWidth="1"/>
    <col min="24" max="24" width="16.85546875" style="4" customWidth="1"/>
    <col min="25" max="26" width="12.7109375" customWidth="1"/>
    <col min="27" max="27" width="13.85546875" style="4" bestFit="1" customWidth="1"/>
    <col min="28" max="28" width="12.42578125" customWidth="1"/>
    <col min="257" max="257" width="6.140625" customWidth="1"/>
    <col min="258" max="258" width="46.7109375" bestFit="1" customWidth="1"/>
    <col min="259" max="259" width="15.7109375" customWidth="1"/>
    <col min="260" max="260" width="12.7109375" customWidth="1"/>
    <col min="261" max="261" width="14.28515625" customWidth="1"/>
    <col min="262" max="262" width="12.7109375" customWidth="1"/>
    <col min="263" max="263" width="12.42578125" customWidth="1"/>
    <col min="264" max="264" width="13.28515625" customWidth="1"/>
    <col min="265" max="265" width="13.42578125" customWidth="1"/>
    <col min="266" max="270" width="12.7109375" customWidth="1"/>
    <col min="271" max="271" width="13.42578125" customWidth="1"/>
    <col min="272" max="272" width="13.140625" customWidth="1"/>
    <col min="273" max="278" width="12.7109375" customWidth="1"/>
    <col min="279" max="279" width="15.28515625" customWidth="1"/>
    <col min="280" max="280" width="16.85546875" customWidth="1"/>
    <col min="281" max="282" width="12.7109375" customWidth="1"/>
    <col min="283" max="283" width="13.85546875" bestFit="1" customWidth="1"/>
    <col min="284" max="284" width="12.42578125" customWidth="1"/>
    <col min="513" max="513" width="6.140625" customWidth="1"/>
    <col min="514" max="514" width="46.7109375" bestFit="1" customWidth="1"/>
    <col min="515" max="515" width="15.7109375" customWidth="1"/>
    <col min="516" max="516" width="12.7109375" customWidth="1"/>
    <col min="517" max="517" width="14.28515625" customWidth="1"/>
    <col min="518" max="518" width="12.7109375" customWidth="1"/>
    <col min="519" max="519" width="12.42578125" customWidth="1"/>
    <col min="520" max="520" width="13.28515625" customWidth="1"/>
    <col min="521" max="521" width="13.42578125" customWidth="1"/>
    <col min="522" max="526" width="12.7109375" customWidth="1"/>
    <col min="527" max="527" width="13.42578125" customWidth="1"/>
    <col min="528" max="528" width="13.140625" customWidth="1"/>
    <col min="529" max="534" width="12.7109375" customWidth="1"/>
    <col min="535" max="535" width="15.28515625" customWidth="1"/>
    <col min="536" max="536" width="16.85546875" customWidth="1"/>
    <col min="537" max="538" width="12.7109375" customWidth="1"/>
    <col min="539" max="539" width="13.85546875" bestFit="1" customWidth="1"/>
    <col min="540" max="540" width="12.42578125" customWidth="1"/>
    <col min="769" max="769" width="6.140625" customWidth="1"/>
    <col min="770" max="770" width="46.7109375" bestFit="1" customWidth="1"/>
    <col min="771" max="771" width="15.7109375" customWidth="1"/>
    <col min="772" max="772" width="12.7109375" customWidth="1"/>
    <col min="773" max="773" width="14.28515625" customWidth="1"/>
    <col min="774" max="774" width="12.7109375" customWidth="1"/>
    <col min="775" max="775" width="12.42578125" customWidth="1"/>
    <col min="776" max="776" width="13.28515625" customWidth="1"/>
    <col min="777" max="777" width="13.42578125" customWidth="1"/>
    <col min="778" max="782" width="12.7109375" customWidth="1"/>
    <col min="783" max="783" width="13.42578125" customWidth="1"/>
    <col min="784" max="784" width="13.140625" customWidth="1"/>
    <col min="785" max="790" width="12.7109375" customWidth="1"/>
    <col min="791" max="791" width="15.28515625" customWidth="1"/>
    <col min="792" max="792" width="16.85546875" customWidth="1"/>
    <col min="793" max="794" width="12.7109375" customWidth="1"/>
    <col min="795" max="795" width="13.85546875" bestFit="1" customWidth="1"/>
    <col min="796" max="796" width="12.42578125" customWidth="1"/>
    <col min="1025" max="1025" width="6.140625" customWidth="1"/>
    <col min="1026" max="1026" width="46.7109375" bestFit="1" customWidth="1"/>
    <col min="1027" max="1027" width="15.7109375" customWidth="1"/>
    <col min="1028" max="1028" width="12.7109375" customWidth="1"/>
    <col min="1029" max="1029" width="14.28515625" customWidth="1"/>
    <col min="1030" max="1030" width="12.7109375" customWidth="1"/>
    <col min="1031" max="1031" width="12.42578125" customWidth="1"/>
    <col min="1032" max="1032" width="13.28515625" customWidth="1"/>
    <col min="1033" max="1033" width="13.42578125" customWidth="1"/>
    <col min="1034" max="1038" width="12.7109375" customWidth="1"/>
    <col min="1039" max="1039" width="13.42578125" customWidth="1"/>
    <col min="1040" max="1040" width="13.140625" customWidth="1"/>
    <col min="1041" max="1046" width="12.7109375" customWidth="1"/>
    <col min="1047" max="1047" width="15.28515625" customWidth="1"/>
    <col min="1048" max="1048" width="16.85546875" customWidth="1"/>
    <col min="1049" max="1050" width="12.7109375" customWidth="1"/>
    <col min="1051" max="1051" width="13.85546875" bestFit="1" customWidth="1"/>
    <col min="1052" max="1052" width="12.42578125" customWidth="1"/>
    <col min="1281" max="1281" width="6.140625" customWidth="1"/>
    <col min="1282" max="1282" width="46.7109375" bestFit="1" customWidth="1"/>
    <col min="1283" max="1283" width="15.7109375" customWidth="1"/>
    <col min="1284" max="1284" width="12.7109375" customWidth="1"/>
    <col min="1285" max="1285" width="14.28515625" customWidth="1"/>
    <col min="1286" max="1286" width="12.7109375" customWidth="1"/>
    <col min="1287" max="1287" width="12.42578125" customWidth="1"/>
    <col min="1288" max="1288" width="13.28515625" customWidth="1"/>
    <col min="1289" max="1289" width="13.42578125" customWidth="1"/>
    <col min="1290" max="1294" width="12.7109375" customWidth="1"/>
    <col min="1295" max="1295" width="13.42578125" customWidth="1"/>
    <col min="1296" max="1296" width="13.140625" customWidth="1"/>
    <col min="1297" max="1302" width="12.7109375" customWidth="1"/>
    <col min="1303" max="1303" width="15.28515625" customWidth="1"/>
    <col min="1304" max="1304" width="16.85546875" customWidth="1"/>
    <col min="1305" max="1306" width="12.7109375" customWidth="1"/>
    <col min="1307" max="1307" width="13.85546875" bestFit="1" customWidth="1"/>
    <col min="1308" max="1308" width="12.42578125" customWidth="1"/>
    <col min="1537" max="1537" width="6.140625" customWidth="1"/>
    <col min="1538" max="1538" width="46.7109375" bestFit="1" customWidth="1"/>
    <col min="1539" max="1539" width="15.7109375" customWidth="1"/>
    <col min="1540" max="1540" width="12.7109375" customWidth="1"/>
    <col min="1541" max="1541" width="14.28515625" customWidth="1"/>
    <col min="1542" max="1542" width="12.7109375" customWidth="1"/>
    <col min="1543" max="1543" width="12.42578125" customWidth="1"/>
    <col min="1544" max="1544" width="13.28515625" customWidth="1"/>
    <col min="1545" max="1545" width="13.42578125" customWidth="1"/>
    <col min="1546" max="1550" width="12.7109375" customWidth="1"/>
    <col min="1551" max="1551" width="13.42578125" customWidth="1"/>
    <col min="1552" max="1552" width="13.140625" customWidth="1"/>
    <col min="1553" max="1558" width="12.7109375" customWidth="1"/>
    <col min="1559" max="1559" width="15.28515625" customWidth="1"/>
    <col min="1560" max="1560" width="16.85546875" customWidth="1"/>
    <col min="1561" max="1562" width="12.7109375" customWidth="1"/>
    <col min="1563" max="1563" width="13.85546875" bestFit="1" customWidth="1"/>
    <col min="1564" max="1564" width="12.42578125" customWidth="1"/>
    <col min="1793" max="1793" width="6.140625" customWidth="1"/>
    <col min="1794" max="1794" width="46.7109375" bestFit="1" customWidth="1"/>
    <col min="1795" max="1795" width="15.7109375" customWidth="1"/>
    <col min="1796" max="1796" width="12.7109375" customWidth="1"/>
    <col min="1797" max="1797" width="14.28515625" customWidth="1"/>
    <col min="1798" max="1798" width="12.7109375" customWidth="1"/>
    <col min="1799" max="1799" width="12.42578125" customWidth="1"/>
    <col min="1800" max="1800" width="13.28515625" customWidth="1"/>
    <col min="1801" max="1801" width="13.42578125" customWidth="1"/>
    <col min="1802" max="1806" width="12.7109375" customWidth="1"/>
    <col min="1807" max="1807" width="13.42578125" customWidth="1"/>
    <col min="1808" max="1808" width="13.140625" customWidth="1"/>
    <col min="1809" max="1814" width="12.7109375" customWidth="1"/>
    <col min="1815" max="1815" width="15.28515625" customWidth="1"/>
    <col min="1816" max="1816" width="16.85546875" customWidth="1"/>
    <col min="1817" max="1818" width="12.7109375" customWidth="1"/>
    <col min="1819" max="1819" width="13.85546875" bestFit="1" customWidth="1"/>
    <col min="1820" max="1820" width="12.42578125" customWidth="1"/>
    <col min="2049" max="2049" width="6.140625" customWidth="1"/>
    <col min="2050" max="2050" width="46.7109375" bestFit="1" customWidth="1"/>
    <col min="2051" max="2051" width="15.7109375" customWidth="1"/>
    <col min="2052" max="2052" width="12.7109375" customWidth="1"/>
    <col min="2053" max="2053" width="14.28515625" customWidth="1"/>
    <col min="2054" max="2054" width="12.7109375" customWidth="1"/>
    <col min="2055" max="2055" width="12.42578125" customWidth="1"/>
    <col min="2056" max="2056" width="13.28515625" customWidth="1"/>
    <col min="2057" max="2057" width="13.42578125" customWidth="1"/>
    <col min="2058" max="2062" width="12.7109375" customWidth="1"/>
    <col min="2063" max="2063" width="13.42578125" customWidth="1"/>
    <col min="2064" max="2064" width="13.140625" customWidth="1"/>
    <col min="2065" max="2070" width="12.7109375" customWidth="1"/>
    <col min="2071" max="2071" width="15.28515625" customWidth="1"/>
    <col min="2072" max="2072" width="16.85546875" customWidth="1"/>
    <col min="2073" max="2074" width="12.7109375" customWidth="1"/>
    <col min="2075" max="2075" width="13.85546875" bestFit="1" customWidth="1"/>
    <col min="2076" max="2076" width="12.42578125" customWidth="1"/>
    <col min="2305" max="2305" width="6.140625" customWidth="1"/>
    <col min="2306" max="2306" width="46.7109375" bestFit="1" customWidth="1"/>
    <col min="2307" max="2307" width="15.7109375" customWidth="1"/>
    <col min="2308" max="2308" width="12.7109375" customWidth="1"/>
    <col min="2309" max="2309" width="14.28515625" customWidth="1"/>
    <col min="2310" max="2310" width="12.7109375" customWidth="1"/>
    <col min="2311" max="2311" width="12.42578125" customWidth="1"/>
    <col min="2312" max="2312" width="13.28515625" customWidth="1"/>
    <col min="2313" max="2313" width="13.42578125" customWidth="1"/>
    <col min="2314" max="2318" width="12.7109375" customWidth="1"/>
    <col min="2319" max="2319" width="13.42578125" customWidth="1"/>
    <col min="2320" max="2320" width="13.140625" customWidth="1"/>
    <col min="2321" max="2326" width="12.7109375" customWidth="1"/>
    <col min="2327" max="2327" width="15.28515625" customWidth="1"/>
    <col min="2328" max="2328" width="16.85546875" customWidth="1"/>
    <col min="2329" max="2330" width="12.7109375" customWidth="1"/>
    <col min="2331" max="2331" width="13.85546875" bestFit="1" customWidth="1"/>
    <col min="2332" max="2332" width="12.42578125" customWidth="1"/>
    <col min="2561" max="2561" width="6.140625" customWidth="1"/>
    <col min="2562" max="2562" width="46.7109375" bestFit="1" customWidth="1"/>
    <col min="2563" max="2563" width="15.7109375" customWidth="1"/>
    <col min="2564" max="2564" width="12.7109375" customWidth="1"/>
    <col min="2565" max="2565" width="14.28515625" customWidth="1"/>
    <col min="2566" max="2566" width="12.7109375" customWidth="1"/>
    <col min="2567" max="2567" width="12.42578125" customWidth="1"/>
    <col min="2568" max="2568" width="13.28515625" customWidth="1"/>
    <col min="2569" max="2569" width="13.42578125" customWidth="1"/>
    <col min="2570" max="2574" width="12.7109375" customWidth="1"/>
    <col min="2575" max="2575" width="13.42578125" customWidth="1"/>
    <col min="2576" max="2576" width="13.140625" customWidth="1"/>
    <col min="2577" max="2582" width="12.7109375" customWidth="1"/>
    <col min="2583" max="2583" width="15.28515625" customWidth="1"/>
    <col min="2584" max="2584" width="16.85546875" customWidth="1"/>
    <col min="2585" max="2586" width="12.7109375" customWidth="1"/>
    <col min="2587" max="2587" width="13.85546875" bestFit="1" customWidth="1"/>
    <col min="2588" max="2588" width="12.42578125" customWidth="1"/>
    <col min="2817" max="2817" width="6.140625" customWidth="1"/>
    <col min="2818" max="2818" width="46.7109375" bestFit="1" customWidth="1"/>
    <col min="2819" max="2819" width="15.7109375" customWidth="1"/>
    <col min="2820" max="2820" width="12.7109375" customWidth="1"/>
    <col min="2821" max="2821" width="14.28515625" customWidth="1"/>
    <col min="2822" max="2822" width="12.7109375" customWidth="1"/>
    <col min="2823" max="2823" width="12.42578125" customWidth="1"/>
    <col min="2824" max="2824" width="13.28515625" customWidth="1"/>
    <col min="2825" max="2825" width="13.42578125" customWidth="1"/>
    <col min="2826" max="2830" width="12.7109375" customWidth="1"/>
    <col min="2831" max="2831" width="13.42578125" customWidth="1"/>
    <col min="2832" max="2832" width="13.140625" customWidth="1"/>
    <col min="2833" max="2838" width="12.7109375" customWidth="1"/>
    <col min="2839" max="2839" width="15.28515625" customWidth="1"/>
    <col min="2840" max="2840" width="16.85546875" customWidth="1"/>
    <col min="2841" max="2842" width="12.7109375" customWidth="1"/>
    <col min="2843" max="2843" width="13.85546875" bestFit="1" customWidth="1"/>
    <col min="2844" max="2844" width="12.42578125" customWidth="1"/>
    <col min="3073" max="3073" width="6.140625" customWidth="1"/>
    <col min="3074" max="3074" width="46.7109375" bestFit="1" customWidth="1"/>
    <col min="3075" max="3075" width="15.7109375" customWidth="1"/>
    <col min="3076" max="3076" width="12.7109375" customWidth="1"/>
    <col min="3077" max="3077" width="14.28515625" customWidth="1"/>
    <col min="3078" max="3078" width="12.7109375" customWidth="1"/>
    <col min="3079" max="3079" width="12.42578125" customWidth="1"/>
    <col min="3080" max="3080" width="13.28515625" customWidth="1"/>
    <col min="3081" max="3081" width="13.42578125" customWidth="1"/>
    <col min="3082" max="3086" width="12.7109375" customWidth="1"/>
    <col min="3087" max="3087" width="13.42578125" customWidth="1"/>
    <col min="3088" max="3088" width="13.140625" customWidth="1"/>
    <col min="3089" max="3094" width="12.7109375" customWidth="1"/>
    <col min="3095" max="3095" width="15.28515625" customWidth="1"/>
    <col min="3096" max="3096" width="16.85546875" customWidth="1"/>
    <col min="3097" max="3098" width="12.7109375" customWidth="1"/>
    <col min="3099" max="3099" width="13.85546875" bestFit="1" customWidth="1"/>
    <col min="3100" max="3100" width="12.42578125" customWidth="1"/>
    <col min="3329" max="3329" width="6.140625" customWidth="1"/>
    <col min="3330" max="3330" width="46.7109375" bestFit="1" customWidth="1"/>
    <col min="3331" max="3331" width="15.7109375" customWidth="1"/>
    <col min="3332" max="3332" width="12.7109375" customWidth="1"/>
    <col min="3333" max="3333" width="14.28515625" customWidth="1"/>
    <col min="3334" max="3334" width="12.7109375" customWidth="1"/>
    <col min="3335" max="3335" width="12.42578125" customWidth="1"/>
    <col min="3336" max="3336" width="13.28515625" customWidth="1"/>
    <col min="3337" max="3337" width="13.42578125" customWidth="1"/>
    <col min="3338" max="3342" width="12.7109375" customWidth="1"/>
    <col min="3343" max="3343" width="13.42578125" customWidth="1"/>
    <col min="3344" max="3344" width="13.140625" customWidth="1"/>
    <col min="3345" max="3350" width="12.7109375" customWidth="1"/>
    <col min="3351" max="3351" width="15.28515625" customWidth="1"/>
    <col min="3352" max="3352" width="16.85546875" customWidth="1"/>
    <col min="3353" max="3354" width="12.7109375" customWidth="1"/>
    <col min="3355" max="3355" width="13.85546875" bestFit="1" customWidth="1"/>
    <col min="3356" max="3356" width="12.42578125" customWidth="1"/>
    <col min="3585" max="3585" width="6.140625" customWidth="1"/>
    <col min="3586" max="3586" width="46.7109375" bestFit="1" customWidth="1"/>
    <col min="3587" max="3587" width="15.7109375" customWidth="1"/>
    <col min="3588" max="3588" width="12.7109375" customWidth="1"/>
    <col min="3589" max="3589" width="14.28515625" customWidth="1"/>
    <col min="3590" max="3590" width="12.7109375" customWidth="1"/>
    <col min="3591" max="3591" width="12.42578125" customWidth="1"/>
    <col min="3592" max="3592" width="13.28515625" customWidth="1"/>
    <col min="3593" max="3593" width="13.42578125" customWidth="1"/>
    <col min="3594" max="3598" width="12.7109375" customWidth="1"/>
    <col min="3599" max="3599" width="13.42578125" customWidth="1"/>
    <col min="3600" max="3600" width="13.140625" customWidth="1"/>
    <col min="3601" max="3606" width="12.7109375" customWidth="1"/>
    <col min="3607" max="3607" width="15.28515625" customWidth="1"/>
    <col min="3608" max="3608" width="16.85546875" customWidth="1"/>
    <col min="3609" max="3610" width="12.7109375" customWidth="1"/>
    <col min="3611" max="3611" width="13.85546875" bestFit="1" customWidth="1"/>
    <col min="3612" max="3612" width="12.42578125" customWidth="1"/>
    <col min="3841" max="3841" width="6.140625" customWidth="1"/>
    <col min="3842" max="3842" width="46.7109375" bestFit="1" customWidth="1"/>
    <col min="3843" max="3843" width="15.7109375" customWidth="1"/>
    <col min="3844" max="3844" width="12.7109375" customWidth="1"/>
    <col min="3845" max="3845" width="14.28515625" customWidth="1"/>
    <col min="3846" max="3846" width="12.7109375" customWidth="1"/>
    <col min="3847" max="3847" width="12.42578125" customWidth="1"/>
    <col min="3848" max="3848" width="13.28515625" customWidth="1"/>
    <col min="3849" max="3849" width="13.42578125" customWidth="1"/>
    <col min="3850" max="3854" width="12.7109375" customWidth="1"/>
    <col min="3855" max="3855" width="13.42578125" customWidth="1"/>
    <col min="3856" max="3856" width="13.140625" customWidth="1"/>
    <col min="3857" max="3862" width="12.7109375" customWidth="1"/>
    <col min="3863" max="3863" width="15.28515625" customWidth="1"/>
    <col min="3864" max="3864" width="16.85546875" customWidth="1"/>
    <col min="3865" max="3866" width="12.7109375" customWidth="1"/>
    <col min="3867" max="3867" width="13.85546875" bestFit="1" customWidth="1"/>
    <col min="3868" max="3868" width="12.42578125" customWidth="1"/>
    <col min="4097" max="4097" width="6.140625" customWidth="1"/>
    <col min="4098" max="4098" width="46.7109375" bestFit="1" customWidth="1"/>
    <col min="4099" max="4099" width="15.7109375" customWidth="1"/>
    <col min="4100" max="4100" width="12.7109375" customWidth="1"/>
    <col min="4101" max="4101" width="14.28515625" customWidth="1"/>
    <col min="4102" max="4102" width="12.7109375" customWidth="1"/>
    <col min="4103" max="4103" width="12.42578125" customWidth="1"/>
    <col min="4104" max="4104" width="13.28515625" customWidth="1"/>
    <col min="4105" max="4105" width="13.42578125" customWidth="1"/>
    <col min="4106" max="4110" width="12.7109375" customWidth="1"/>
    <col min="4111" max="4111" width="13.42578125" customWidth="1"/>
    <col min="4112" max="4112" width="13.140625" customWidth="1"/>
    <col min="4113" max="4118" width="12.7109375" customWidth="1"/>
    <col min="4119" max="4119" width="15.28515625" customWidth="1"/>
    <col min="4120" max="4120" width="16.85546875" customWidth="1"/>
    <col min="4121" max="4122" width="12.7109375" customWidth="1"/>
    <col min="4123" max="4123" width="13.85546875" bestFit="1" customWidth="1"/>
    <col min="4124" max="4124" width="12.42578125" customWidth="1"/>
    <col min="4353" max="4353" width="6.140625" customWidth="1"/>
    <col min="4354" max="4354" width="46.7109375" bestFit="1" customWidth="1"/>
    <col min="4355" max="4355" width="15.7109375" customWidth="1"/>
    <col min="4356" max="4356" width="12.7109375" customWidth="1"/>
    <col min="4357" max="4357" width="14.28515625" customWidth="1"/>
    <col min="4358" max="4358" width="12.7109375" customWidth="1"/>
    <col min="4359" max="4359" width="12.42578125" customWidth="1"/>
    <col min="4360" max="4360" width="13.28515625" customWidth="1"/>
    <col min="4361" max="4361" width="13.42578125" customWidth="1"/>
    <col min="4362" max="4366" width="12.7109375" customWidth="1"/>
    <col min="4367" max="4367" width="13.42578125" customWidth="1"/>
    <col min="4368" max="4368" width="13.140625" customWidth="1"/>
    <col min="4369" max="4374" width="12.7109375" customWidth="1"/>
    <col min="4375" max="4375" width="15.28515625" customWidth="1"/>
    <col min="4376" max="4376" width="16.85546875" customWidth="1"/>
    <col min="4377" max="4378" width="12.7109375" customWidth="1"/>
    <col min="4379" max="4379" width="13.85546875" bestFit="1" customWidth="1"/>
    <col min="4380" max="4380" width="12.42578125" customWidth="1"/>
    <col min="4609" max="4609" width="6.140625" customWidth="1"/>
    <col min="4610" max="4610" width="46.7109375" bestFit="1" customWidth="1"/>
    <col min="4611" max="4611" width="15.7109375" customWidth="1"/>
    <col min="4612" max="4612" width="12.7109375" customWidth="1"/>
    <col min="4613" max="4613" width="14.28515625" customWidth="1"/>
    <col min="4614" max="4614" width="12.7109375" customWidth="1"/>
    <col min="4615" max="4615" width="12.42578125" customWidth="1"/>
    <col min="4616" max="4616" width="13.28515625" customWidth="1"/>
    <col min="4617" max="4617" width="13.42578125" customWidth="1"/>
    <col min="4618" max="4622" width="12.7109375" customWidth="1"/>
    <col min="4623" max="4623" width="13.42578125" customWidth="1"/>
    <col min="4624" max="4624" width="13.140625" customWidth="1"/>
    <col min="4625" max="4630" width="12.7109375" customWidth="1"/>
    <col min="4631" max="4631" width="15.28515625" customWidth="1"/>
    <col min="4632" max="4632" width="16.85546875" customWidth="1"/>
    <col min="4633" max="4634" width="12.7109375" customWidth="1"/>
    <col min="4635" max="4635" width="13.85546875" bestFit="1" customWidth="1"/>
    <col min="4636" max="4636" width="12.42578125" customWidth="1"/>
    <col min="4865" max="4865" width="6.140625" customWidth="1"/>
    <col min="4866" max="4866" width="46.7109375" bestFit="1" customWidth="1"/>
    <col min="4867" max="4867" width="15.7109375" customWidth="1"/>
    <col min="4868" max="4868" width="12.7109375" customWidth="1"/>
    <col min="4869" max="4869" width="14.28515625" customWidth="1"/>
    <col min="4870" max="4870" width="12.7109375" customWidth="1"/>
    <col min="4871" max="4871" width="12.42578125" customWidth="1"/>
    <col min="4872" max="4872" width="13.28515625" customWidth="1"/>
    <col min="4873" max="4873" width="13.42578125" customWidth="1"/>
    <col min="4874" max="4878" width="12.7109375" customWidth="1"/>
    <col min="4879" max="4879" width="13.42578125" customWidth="1"/>
    <col min="4880" max="4880" width="13.140625" customWidth="1"/>
    <col min="4881" max="4886" width="12.7109375" customWidth="1"/>
    <col min="4887" max="4887" width="15.28515625" customWidth="1"/>
    <col min="4888" max="4888" width="16.85546875" customWidth="1"/>
    <col min="4889" max="4890" width="12.7109375" customWidth="1"/>
    <col min="4891" max="4891" width="13.85546875" bestFit="1" customWidth="1"/>
    <col min="4892" max="4892" width="12.42578125" customWidth="1"/>
    <col min="5121" max="5121" width="6.140625" customWidth="1"/>
    <col min="5122" max="5122" width="46.7109375" bestFit="1" customWidth="1"/>
    <col min="5123" max="5123" width="15.7109375" customWidth="1"/>
    <col min="5124" max="5124" width="12.7109375" customWidth="1"/>
    <col min="5125" max="5125" width="14.28515625" customWidth="1"/>
    <col min="5126" max="5126" width="12.7109375" customWidth="1"/>
    <col min="5127" max="5127" width="12.42578125" customWidth="1"/>
    <col min="5128" max="5128" width="13.28515625" customWidth="1"/>
    <col min="5129" max="5129" width="13.42578125" customWidth="1"/>
    <col min="5130" max="5134" width="12.7109375" customWidth="1"/>
    <col min="5135" max="5135" width="13.42578125" customWidth="1"/>
    <col min="5136" max="5136" width="13.140625" customWidth="1"/>
    <col min="5137" max="5142" width="12.7109375" customWidth="1"/>
    <col min="5143" max="5143" width="15.28515625" customWidth="1"/>
    <col min="5144" max="5144" width="16.85546875" customWidth="1"/>
    <col min="5145" max="5146" width="12.7109375" customWidth="1"/>
    <col min="5147" max="5147" width="13.85546875" bestFit="1" customWidth="1"/>
    <col min="5148" max="5148" width="12.42578125" customWidth="1"/>
    <col min="5377" max="5377" width="6.140625" customWidth="1"/>
    <col min="5378" max="5378" width="46.7109375" bestFit="1" customWidth="1"/>
    <col min="5379" max="5379" width="15.7109375" customWidth="1"/>
    <col min="5380" max="5380" width="12.7109375" customWidth="1"/>
    <col min="5381" max="5381" width="14.28515625" customWidth="1"/>
    <col min="5382" max="5382" width="12.7109375" customWidth="1"/>
    <col min="5383" max="5383" width="12.42578125" customWidth="1"/>
    <col min="5384" max="5384" width="13.28515625" customWidth="1"/>
    <col min="5385" max="5385" width="13.42578125" customWidth="1"/>
    <col min="5386" max="5390" width="12.7109375" customWidth="1"/>
    <col min="5391" max="5391" width="13.42578125" customWidth="1"/>
    <col min="5392" max="5392" width="13.140625" customWidth="1"/>
    <col min="5393" max="5398" width="12.7109375" customWidth="1"/>
    <col min="5399" max="5399" width="15.28515625" customWidth="1"/>
    <col min="5400" max="5400" width="16.85546875" customWidth="1"/>
    <col min="5401" max="5402" width="12.7109375" customWidth="1"/>
    <col min="5403" max="5403" width="13.85546875" bestFit="1" customWidth="1"/>
    <col min="5404" max="5404" width="12.42578125" customWidth="1"/>
    <col min="5633" max="5633" width="6.140625" customWidth="1"/>
    <col min="5634" max="5634" width="46.7109375" bestFit="1" customWidth="1"/>
    <col min="5635" max="5635" width="15.7109375" customWidth="1"/>
    <col min="5636" max="5636" width="12.7109375" customWidth="1"/>
    <col min="5637" max="5637" width="14.28515625" customWidth="1"/>
    <col min="5638" max="5638" width="12.7109375" customWidth="1"/>
    <col min="5639" max="5639" width="12.42578125" customWidth="1"/>
    <col min="5640" max="5640" width="13.28515625" customWidth="1"/>
    <col min="5641" max="5641" width="13.42578125" customWidth="1"/>
    <col min="5642" max="5646" width="12.7109375" customWidth="1"/>
    <col min="5647" max="5647" width="13.42578125" customWidth="1"/>
    <col min="5648" max="5648" width="13.140625" customWidth="1"/>
    <col min="5649" max="5654" width="12.7109375" customWidth="1"/>
    <col min="5655" max="5655" width="15.28515625" customWidth="1"/>
    <col min="5656" max="5656" width="16.85546875" customWidth="1"/>
    <col min="5657" max="5658" width="12.7109375" customWidth="1"/>
    <col min="5659" max="5659" width="13.85546875" bestFit="1" customWidth="1"/>
    <col min="5660" max="5660" width="12.42578125" customWidth="1"/>
    <col min="5889" max="5889" width="6.140625" customWidth="1"/>
    <col min="5890" max="5890" width="46.7109375" bestFit="1" customWidth="1"/>
    <col min="5891" max="5891" width="15.7109375" customWidth="1"/>
    <col min="5892" max="5892" width="12.7109375" customWidth="1"/>
    <col min="5893" max="5893" width="14.28515625" customWidth="1"/>
    <col min="5894" max="5894" width="12.7109375" customWidth="1"/>
    <col min="5895" max="5895" width="12.42578125" customWidth="1"/>
    <col min="5896" max="5896" width="13.28515625" customWidth="1"/>
    <col min="5897" max="5897" width="13.42578125" customWidth="1"/>
    <col min="5898" max="5902" width="12.7109375" customWidth="1"/>
    <col min="5903" max="5903" width="13.42578125" customWidth="1"/>
    <col min="5904" max="5904" width="13.140625" customWidth="1"/>
    <col min="5905" max="5910" width="12.7109375" customWidth="1"/>
    <col min="5911" max="5911" width="15.28515625" customWidth="1"/>
    <col min="5912" max="5912" width="16.85546875" customWidth="1"/>
    <col min="5913" max="5914" width="12.7109375" customWidth="1"/>
    <col min="5915" max="5915" width="13.85546875" bestFit="1" customWidth="1"/>
    <col min="5916" max="5916" width="12.42578125" customWidth="1"/>
    <col min="6145" max="6145" width="6.140625" customWidth="1"/>
    <col min="6146" max="6146" width="46.7109375" bestFit="1" customWidth="1"/>
    <col min="6147" max="6147" width="15.7109375" customWidth="1"/>
    <col min="6148" max="6148" width="12.7109375" customWidth="1"/>
    <col min="6149" max="6149" width="14.28515625" customWidth="1"/>
    <col min="6150" max="6150" width="12.7109375" customWidth="1"/>
    <col min="6151" max="6151" width="12.42578125" customWidth="1"/>
    <col min="6152" max="6152" width="13.28515625" customWidth="1"/>
    <col min="6153" max="6153" width="13.42578125" customWidth="1"/>
    <col min="6154" max="6158" width="12.7109375" customWidth="1"/>
    <col min="6159" max="6159" width="13.42578125" customWidth="1"/>
    <col min="6160" max="6160" width="13.140625" customWidth="1"/>
    <col min="6161" max="6166" width="12.7109375" customWidth="1"/>
    <col min="6167" max="6167" width="15.28515625" customWidth="1"/>
    <col min="6168" max="6168" width="16.85546875" customWidth="1"/>
    <col min="6169" max="6170" width="12.7109375" customWidth="1"/>
    <col min="6171" max="6171" width="13.85546875" bestFit="1" customWidth="1"/>
    <col min="6172" max="6172" width="12.42578125" customWidth="1"/>
    <col min="6401" max="6401" width="6.140625" customWidth="1"/>
    <col min="6402" max="6402" width="46.7109375" bestFit="1" customWidth="1"/>
    <col min="6403" max="6403" width="15.7109375" customWidth="1"/>
    <col min="6404" max="6404" width="12.7109375" customWidth="1"/>
    <col min="6405" max="6405" width="14.28515625" customWidth="1"/>
    <col min="6406" max="6406" width="12.7109375" customWidth="1"/>
    <col min="6407" max="6407" width="12.42578125" customWidth="1"/>
    <col min="6408" max="6408" width="13.28515625" customWidth="1"/>
    <col min="6409" max="6409" width="13.42578125" customWidth="1"/>
    <col min="6410" max="6414" width="12.7109375" customWidth="1"/>
    <col min="6415" max="6415" width="13.42578125" customWidth="1"/>
    <col min="6416" max="6416" width="13.140625" customWidth="1"/>
    <col min="6417" max="6422" width="12.7109375" customWidth="1"/>
    <col min="6423" max="6423" width="15.28515625" customWidth="1"/>
    <col min="6424" max="6424" width="16.85546875" customWidth="1"/>
    <col min="6425" max="6426" width="12.7109375" customWidth="1"/>
    <col min="6427" max="6427" width="13.85546875" bestFit="1" customWidth="1"/>
    <col min="6428" max="6428" width="12.42578125" customWidth="1"/>
    <col min="6657" max="6657" width="6.140625" customWidth="1"/>
    <col min="6658" max="6658" width="46.7109375" bestFit="1" customWidth="1"/>
    <col min="6659" max="6659" width="15.7109375" customWidth="1"/>
    <col min="6660" max="6660" width="12.7109375" customWidth="1"/>
    <col min="6661" max="6661" width="14.28515625" customWidth="1"/>
    <col min="6662" max="6662" width="12.7109375" customWidth="1"/>
    <col min="6663" max="6663" width="12.42578125" customWidth="1"/>
    <col min="6664" max="6664" width="13.28515625" customWidth="1"/>
    <col min="6665" max="6665" width="13.42578125" customWidth="1"/>
    <col min="6666" max="6670" width="12.7109375" customWidth="1"/>
    <col min="6671" max="6671" width="13.42578125" customWidth="1"/>
    <col min="6672" max="6672" width="13.140625" customWidth="1"/>
    <col min="6673" max="6678" width="12.7109375" customWidth="1"/>
    <col min="6679" max="6679" width="15.28515625" customWidth="1"/>
    <col min="6680" max="6680" width="16.85546875" customWidth="1"/>
    <col min="6681" max="6682" width="12.7109375" customWidth="1"/>
    <col min="6683" max="6683" width="13.85546875" bestFit="1" customWidth="1"/>
    <col min="6684" max="6684" width="12.42578125" customWidth="1"/>
    <col min="6913" max="6913" width="6.140625" customWidth="1"/>
    <col min="6914" max="6914" width="46.7109375" bestFit="1" customWidth="1"/>
    <col min="6915" max="6915" width="15.7109375" customWidth="1"/>
    <col min="6916" max="6916" width="12.7109375" customWidth="1"/>
    <col min="6917" max="6917" width="14.28515625" customWidth="1"/>
    <col min="6918" max="6918" width="12.7109375" customWidth="1"/>
    <col min="6919" max="6919" width="12.42578125" customWidth="1"/>
    <col min="6920" max="6920" width="13.28515625" customWidth="1"/>
    <col min="6921" max="6921" width="13.42578125" customWidth="1"/>
    <col min="6922" max="6926" width="12.7109375" customWidth="1"/>
    <col min="6927" max="6927" width="13.42578125" customWidth="1"/>
    <col min="6928" max="6928" width="13.140625" customWidth="1"/>
    <col min="6929" max="6934" width="12.7109375" customWidth="1"/>
    <col min="6935" max="6935" width="15.28515625" customWidth="1"/>
    <col min="6936" max="6936" width="16.85546875" customWidth="1"/>
    <col min="6937" max="6938" width="12.7109375" customWidth="1"/>
    <col min="6939" max="6939" width="13.85546875" bestFit="1" customWidth="1"/>
    <col min="6940" max="6940" width="12.42578125" customWidth="1"/>
    <col min="7169" max="7169" width="6.140625" customWidth="1"/>
    <col min="7170" max="7170" width="46.7109375" bestFit="1" customWidth="1"/>
    <col min="7171" max="7171" width="15.7109375" customWidth="1"/>
    <col min="7172" max="7172" width="12.7109375" customWidth="1"/>
    <col min="7173" max="7173" width="14.28515625" customWidth="1"/>
    <col min="7174" max="7174" width="12.7109375" customWidth="1"/>
    <col min="7175" max="7175" width="12.42578125" customWidth="1"/>
    <col min="7176" max="7176" width="13.28515625" customWidth="1"/>
    <col min="7177" max="7177" width="13.42578125" customWidth="1"/>
    <col min="7178" max="7182" width="12.7109375" customWidth="1"/>
    <col min="7183" max="7183" width="13.42578125" customWidth="1"/>
    <col min="7184" max="7184" width="13.140625" customWidth="1"/>
    <col min="7185" max="7190" width="12.7109375" customWidth="1"/>
    <col min="7191" max="7191" width="15.28515625" customWidth="1"/>
    <col min="7192" max="7192" width="16.85546875" customWidth="1"/>
    <col min="7193" max="7194" width="12.7109375" customWidth="1"/>
    <col min="7195" max="7195" width="13.85546875" bestFit="1" customWidth="1"/>
    <col min="7196" max="7196" width="12.42578125" customWidth="1"/>
    <col min="7425" max="7425" width="6.140625" customWidth="1"/>
    <col min="7426" max="7426" width="46.7109375" bestFit="1" customWidth="1"/>
    <col min="7427" max="7427" width="15.7109375" customWidth="1"/>
    <col min="7428" max="7428" width="12.7109375" customWidth="1"/>
    <col min="7429" max="7429" width="14.28515625" customWidth="1"/>
    <col min="7430" max="7430" width="12.7109375" customWidth="1"/>
    <col min="7431" max="7431" width="12.42578125" customWidth="1"/>
    <col min="7432" max="7432" width="13.28515625" customWidth="1"/>
    <col min="7433" max="7433" width="13.42578125" customWidth="1"/>
    <col min="7434" max="7438" width="12.7109375" customWidth="1"/>
    <col min="7439" max="7439" width="13.42578125" customWidth="1"/>
    <col min="7440" max="7440" width="13.140625" customWidth="1"/>
    <col min="7441" max="7446" width="12.7109375" customWidth="1"/>
    <col min="7447" max="7447" width="15.28515625" customWidth="1"/>
    <col min="7448" max="7448" width="16.85546875" customWidth="1"/>
    <col min="7449" max="7450" width="12.7109375" customWidth="1"/>
    <col min="7451" max="7451" width="13.85546875" bestFit="1" customWidth="1"/>
    <col min="7452" max="7452" width="12.42578125" customWidth="1"/>
    <col min="7681" max="7681" width="6.140625" customWidth="1"/>
    <col min="7682" max="7682" width="46.7109375" bestFit="1" customWidth="1"/>
    <col min="7683" max="7683" width="15.7109375" customWidth="1"/>
    <col min="7684" max="7684" width="12.7109375" customWidth="1"/>
    <col min="7685" max="7685" width="14.28515625" customWidth="1"/>
    <col min="7686" max="7686" width="12.7109375" customWidth="1"/>
    <col min="7687" max="7687" width="12.42578125" customWidth="1"/>
    <col min="7688" max="7688" width="13.28515625" customWidth="1"/>
    <col min="7689" max="7689" width="13.42578125" customWidth="1"/>
    <col min="7690" max="7694" width="12.7109375" customWidth="1"/>
    <col min="7695" max="7695" width="13.42578125" customWidth="1"/>
    <col min="7696" max="7696" width="13.140625" customWidth="1"/>
    <col min="7697" max="7702" width="12.7109375" customWidth="1"/>
    <col min="7703" max="7703" width="15.28515625" customWidth="1"/>
    <col min="7704" max="7704" width="16.85546875" customWidth="1"/>
    <col min="7705" max="7706" width="12.7109375" customWidth="1"/>
    <col min="7707" max="7707" width="13.85546875" bestFit="1" customWidth="1"/>
    <col min="7708" max="7708" width="12.42578125" customWidth="1"/>
    <col min="7937" max="7937" width="6.140625" customWidth="1"/>
    <col min="7938" max="7938" width="46.7109375" bestFit="1" customWidth="1"/>
    <col min="7939" max="7939" width="15.7109375" customWidth="1"/>
    <col min="7940" max="7940" width="12.7109375" customWidth="1"/>
    <col min="7941" max="7941" width="14.28515625" customWidth="1"/>
    <col min="7942" max="7942" width="12.7109375" customWidth="1"/>
    <col min="7943" max="7943" width="12.42578125" customWidth="1"/>
    <col min="7944" max="7944" width="13.28515625" customWidth="1"/>
    <col min="7945" max="7945" width="13.42578125" customWidth="1"/>
    <col min="7946" max="7950" width="12.7109375" customWidth="1"/>
    <col min="7951" max="7951" width="13.42578125" customWidth="1"/>
    <col min="7952" max="7952" width="13.140625" customWidth="1"/>
    <col min="7953" max="7958" width="12.7109375" customWidth="1"/>
    <col min="7959" max="7959" width="15.28515625" customWidth="1"/>
    <col min="7960" max="7960" width="16.85546875" customWidth="1"/>
    <col min="7961" max="7962" width="12.7109375" customWidth="1"/>
    <col min="7963" max="7963" width="13.85546875" bestFit="1" customWidth="1"/>
    <col min="7964" max="7964" width="12.42578125" customWidth="1"/>
    <col min="8193" max="8193" width="6.140625" customWidth="1"/>
    <col min="8194" max="8194" width="46.7109375" bestFit="1" customWidth="1"/>
    <col min="8195" max="8195" width="15.7109375" customWidth="1"/>
    <col min="8196" max="8196" width="12.7109375" customWidth="1"/>
    <col min="8197" max="8197" width="14.28515625" customWidth="1"/>
    <col min="8198" max="8198" width="12.7109375" customWidth="1"/>
    <col min="8199" max="8199" width="12.42578125" customWidth="1"/>
    <col min="8200" max="8200" width="13.28515625" customWidth="1"/>
    <col min="8201" max="8201" width="13.42578125" customWidth="1"/>
    <col min="8202" max="8206" width="12.7109375" customWidth="1"/>
    <col min="8207" max="8207" width="13.42578125" customWidth="1"/>
    <col min="8208" max="8208" width="13.140625" customWidth="1"/>
    <col min="8209" max="8214" width="12.7109375" customWidth="1"/>
    <col min="8215" max="8215" width="15.28515625" customWidth="1"/>
    <col min="8216" max="8216" width="16.85546875" customWidth="1"/>
    <col min="8217" max="8218" width="12.7109375" customWidth="1"/>
    <col min="8219" max="8219" width="13.85546875" bestFit="1" customWidth="1"/>
    <col min="8220" max="8220" width="12.42578125" customWidth="1"/>
    <col min="8449" max="8449" width="6.140625" customWidth="1"/>
    <col min="8450" max="8450" width="46.7109375" bestFit="1" customWidth="1"/>
    <col min="8451" max="8451" width="15.7109375" customWidth="1"/>
    <col min="8452" max="8452" width="12.7109375" customWidth="1"/>
    <col min="8453" max="8453" width="14.28515625" customWidth="1"/>
    <col min="8454" max="8454" width="12.7109375" customWidth="1"/>
    <col min="8455" max="8455" width="12.42578125" customWidth="1"/>
    <col min="8456" max="8456" width="13.28515625" customWidth="1"/>
    <col min="8457" max="8457" width="13.42578125" customWidth="1"/>
    <col min="8458" max="8462" width="12.7109375" customWidth="1"/>
    <col min="8463" max="8463" width="13.42578125" customWidth="1"/>
    <col min="8464" max="8464" width="13.140625" customWidth="1"/>
    <col min="8465" max="8470" width="12.7109375" customWidth="1"/>
    <col min="8471" max="8471" width="15.28515625" customWidth="1"/>
    <col min="8472" max="8472" width="16.85546875" customWidth="1"/>
    <col min="8473" max="8474" width="12.7109375" customWidth="1"/>
    <col min="8475" max="8475" width="13.85546875" bestFit="1" customWidth="1"/>
    <col min="8476" max="8476" width="12.42578125" customWidth="1"/>
    <col min="8705" max="8705" width="6.140625" customWidth="1"/>
    <col min="8706" max="8706" width="46.7109375" bestFit="1" customWidth="1"/>
    <col min="8707" max="8707" width="15.7109375" customWidth="1"/>
    <col min="8708" max="8708" width="12.7109375" customWidth="1"/>
    <col min="8709" max="8709" width="14.28515625" customWidth="1"/>
    <col min="8710" max="8710" width="12.7109375" customWidth="1"/>
    <col min="8711" max="8711" width="12.42578125" customWidth="1"/>
    <col min="8712" max="8712" width="13.28515625" customWidth="1"/>
    <col min="8713" max="8713" width="13.42578125" customWidth="1"/>
    <col min="8714" max="8718" width="12.7109375" customWidth="1"/>
    <col min="8719" max="8719" width="13.42578125" customWidth="1"/>
    <col min="8720" max="8720" width="13.140625" customWidth="1"/>
    <col min="8721" max="8726" width="12.7109375" customWidth="1"/>
    <col min="8727" max="8727" width="15.28515625" customWidth="1"/>
    <col min="8728" max="8728" width="16.85546875" customWidth="1"/>
    <col min="8729" max="8730" width="12.7109375" customWidth="1"/>
    <col min="8731" max="8731" width="13.85546875" bestFit="1" customWidth="1"/>
    <col min="8732" max="8732" width="12.42578125" customWidth="1"/>
    <col min="8961" max="8961" width="6.140625" customWidth="1"/>
    <col min="8962" max="8962" width="46.7109375" bestFit="1" customWidth="1"/>
    <col min="8963" max="8963" width="15.7109375" customWidth="1"/>
    <col min="8964" max="8964" width="12.7109375" customWidth="1"/>
    <col min="8965" max="8965" width="14.28515625" customWidth="1"/>
    <col min="8966" max="8966" width="12.7109375" customWidth="1"/>
    <col min="8967" max="8967" width="12.42578125" customWidth="1"/>
    <col min="8968" max="8968" width="13.28515625" customWidth="1"/>
    <col min="8969" max="8969" width="13.42578125" customWidth="1"/>
    <col min="8970" max="8974" width="12.7109375" customWidth="1"/>
    <col min="8975" max="8975" width="13.42578125" customWidth="1"/>
    <col min="8976" max="8976" width="13.140625" customWidth="1"/>
    <col min="8977" max="8982" width="12.7109375" customWidth="1"/>
    <col min="8983" max="8983" width="15.28515625" customWidth="1"/>
    <col min="8984" max="8984" width="16.85546875" customWidth="1"/>
    <col min="8985" max="8986" width="12.7109375" customWidth="1"/>
    <col min="8987" max="8987" width="13.85546875" bestFit="1" customWidth="1"/>
    <col min="8988" max="8988" width="12.42578125" customWidth="1"/>
    <col min="9217" max="9217" width="6.140625" customWidth="1"/>
    <col min="9218" max="9218" width="46.7109375" bestFit="1" customWidth="1"/>
    <col min="9219" max="9219" width="15.7109375" customWidth="1"/>
    <col min="9220" max="9220" width="12.7109375" customWidth="1"/>
    <col min="9221" max="9221" width="14.28515625" customWidth="1"/>
    <col min="9222" max="9222" width="12.7109375" customWidth="1"/>
    <col min="9223" max="9223" width="12.42578125" customWidth="1"/>
    <col min="9224" max="9224" width="13.28515625" customWidth="1"/>
    <col min="9225" max="9225" width="13.42578125" customWidth="1"/>
    <col min="9226" max="9230" width="12.7109375" customWidth="1"/>
    <col min="9231" max="9231" width="13.42578125" customWidth="1"/>
    <col min="9232" max="9232" width="13.140625" customWidth="1"/>
    <col min="9233" max="9238" width="12.7109375" customWidth="1"/>
    <col min="9239" max="9239" width="15.28515625" customWidth="1"/>
    <col min="9240" max="9240" width="16.85546875" customWidth="1"/>
    <col min="9241" max="9242" width="12.7109375" customWidth="1"/>
    <col min="9243" max="9243" width="13.85546875" bestFit="1" customWidth="1"/>
    <col min="9244" max="9244" width="12.42578125" customWidth="1"/>
    <col min="9473" max="9473" width="6.140625" customWidth="1"/>
    <col min="9474" max="9474" width="46.7109375" bestFit="1" customWidth="1"/>
    <col min="9475" max="9475" width="15.7109375" customWidth="1"/>
    <col min="9476" max="9476" width="12.7109375" customWidth="1"/>
    <col min="9477" max="9477" width="14.28515625" customWidth="1"/>
    <col min="9478" max="9478" width="12.7109375" customWidth="1"/>
    <col min="9479" max="9479" width="12.42578125" customWidth="1"/>
    <col min="9480" max="9480" width="13.28515625" customWidth="1"/>
    <col min="9481" max="9481" width="13.42578125" customWidth="1"/>
    <col min="9482" max="9486" width="12.7109375" customWidth="1"/>
    <col min="9487" max="9487" width="13.42578125" customWidth="1"/>
    <col min="9488" max="9488" width="13.140625" customWidth="1"/>
    <col min="9489" max="9494" width="12.7109375" customWidth="1"/>
    <col min="9495" max="9495" width="15.28515625" customWidth="1"/>
    <col min="9496" max="9496" width="16.85546875" customWidth="1"/>
    <col min="9497" max="9498" width="12.7109375" customWidth="1"/>
    <col min="9499" max="9499" width="13.85546875" bestFit="1" customWidth="1"/>
    <col min="9500" max="9500" width="12.42578125" customWidth="1"/>
    <col min="9729" max="9729" width="6.140625" customWidth="1"/>
    <col min="9730" max="9730" width="46.7109375" bestFit="1" customWidth="1"/>
    <col min="9731" max="9731" width="15.7109375" customWidth="1"/>
    <col min="9732" max="9732" width="12.7109375" customWidth="1"/>
    <col min="9733" max="9733" width="14.28515625" customWidth="1"/>
    <col min="9734" max="9734" width="12.7109375" customWidth="1"/>
    <col min="9735" max="9735" width="12.42578125" customWidth="1"/>
    <col min="9736" max="9736" width="13.28515625" customWidth="1"/>
    <col min="9737" max="9737" width="13.42578125" customWidth="1"/>
    <col min="9738" max="9742" width="12.7109375" customWidth="1"/>
    <col min="9743" max="9743" width="13.42578125" customWidth="1"/>
    <col min="9744" max="9744" width="13.140625" customWidth="1"/>
    <col min="9745" max="9750" width="12.7109375" customWidth="1"/>
    <col min="9751" max="9751" width="15.28515625" customWidth="1"/>
    <col min="9752" max="9752" width="16.85546875" customWidth="1"/>
    <col min="9753" max="9754" width="12.7109375" customWidth="1"/>
    <col min="9755" max="9755" width="13.85546875" bestFit="1" customWidth="1"/>
    <col min="9756" max="9756" width="12.42578125" customWidth="1"/>
    <col min="9985" max="9985" width="6.140625" customWidth="1"/>
    <col min="9986" max="9986" width="46.7109375" bestFit="1" customWidth="1"/>
    <col min="9987" max="9987" width="15.7109375" customWidth="1"/>
    <col min="9988" max="9988" width="12.7109375" customWidth="1"/>
    <col min="9989" max="9989" width="14.28515625" customWidth="1"/>
    <col min="9990" max="9990" width="12.7109375" customWidth="1"/>
    <col min="9991" max="9991" width="12.42578125" customWidth="1"/>
    <col min="9992" max="9992" width="13.28515625" customWidth="1"/>
    <col min="9993" max="9993" width="13.42578125" customWidth="1"/>
    <col min="9994" max="9998" width="12.7109375" customWidth="1"/>
    <col min="9999" max="9999" width="13.42578125" customWidth="1"/>
    <col min="10000" max="10000" width="13.140625" customWidth="1"/>
    <col min="10001" max="10006" width="12.7109375" customWidth="1"/>
    <col min="10007" max="10007" width="15.28515625" customWidth="1"/>
    <col min="10008" max="10008" width="16.85546875" customWidth="1"/>
    <col min="10009" max="10010" width="12.7109375" customWidth="1"/>
    <col min="10011" max="10011" width="13.85546875" bestFit="1" customWidth="1"/>
    <col min="10012" max="10012" width="12.42578125" customWidth="1"/>
    <col min="10241" max="10241" width="6.140625" customWidth="1"/>
    <col min="10242" max="10242" width="46.7109375" bestFit="1" customWidth="1"/>
    <col min="10243" max="10243" width="15.7109375" customWidth="1"/>
    <col min="10244" max="10244" width="12.7109375" customWidth="1"/>
    <col min="10245" max="10245" width="14.28515625" customWidth="1"/>
    <col min="10246" max="10246" width="12.7109375" customWidth="1"/>
    <col min="10247" max="10247" width="12.42578125" customWidth="1"/>
    <col min="10248" max="10248" width="13.28515625" customWidth="1"/>
    <col min="10249" max="10249" width="13.42578125" customWidth="1"/>
    <col min="10250" max="10254" width="12.7109375" customWidth="1"/>
    <col min="10255" max="10255" width="13.42578125" customWidth="1"/>
    <col min="10256" max="10256" width="13.140625" customWidth="1"/>
    <col min="10257" max="10262" width="12.7109375" customWidth="1"/>
    <col min="10263" max="10263" width="15.28515625" customWidth="1"/>
    <col min="10264" max="10264" width="16.85546875" customWidth="1"/>
    <col min="10265" max="10266" width="12.7109375" customWidth="1"/>
    <col min="10267" max="10267" width="13.85546875" bestFit="1" customWidth="1"/>
    <col min="10268" max="10268" width="12.42578125" customWidth="1"/>
    <col min="10497" max="10497" width="6.140625" customWidth="1"/>
    <col min="10498" max="10498" width="46.7109375" bestFit="1" customWidth="1"/>
    <col min="10499" max="10499" width="15.7109375" customWidth="1"/>
    <col min="10500" max="10500" width="12.7109375" customWidth="1"/>
    <col min="10501" max="10501" width="14.28515625" customWidth="1"/>
    <col min="10502" max="10502" width="12.7109375" customWidth="1"/>
    <col min="10503" max="10503" width="12.42578125" customWidth="1"/>
    <col min="10504" max="10504" width="13.28515625" customWidth="1"/>
    <col min="10505" max="10505" width="13.42578125" customWidth="1"/>
    <col min="10506" max="10510" width="12.7109375" customWidth="1"/>
    <col min="10511" max="10511" width="13.42578125" customWidth="1"/>
    <col min="10512" max="10512" width="13.140625" customWidth="1"/>
    <col min="10513" max="10518" width="12.7109375" customWidth="1"/>
    <col min="10519" max="10519" width="15.28515625" customWidth="1"/>
    <col min="10520" max="10520" width="16.85546875" customWidth="1"/>
    <col min="10521" max="10522" width="12.7109375" customWidth="1"/>
    <col min="10523" max="10523" width="13.85546875" bestFit="1" customWidth="1"/>
    <col min="10524" max="10524" width="12.42578125" customWidth="1"/>
    <col min="10753" max="10753" width="6.140625" customWidth="1"/>
    <col min="10754" max="10754" width="46.7109375" bestFit="1" customWidth="1"/>
    <col min="10755" max="10755" width="15.7109375" customWidth="1"/>
    <col min="10756" max="10756" width="12.7109375" customWidth="1"/>
    <col min="10757" max="10757" width="14.28515625" customWidth="1"/>
    <col min="10758" max="10758" width="12.7109375" customWidth="1"/>
    <col min="10759" max="10759" width="12.42578125" customWidth="1"/>
    <col min="10760" max="10760" width="13.28515625" customWidth="1"/>
    <col min="10761" max="10761" width="13.42578125" customWidth="1"/>
    <col min="10762" max="10766" width="12.7109375" customWidth="1"/>
    <col min="10767" max="10767" width="13.42578125" customWidth="1"/>
    <col min="10768" max="10768" width="13.140625" customWidth="1"/>
    <col min="10769" max="10774" width="12.7109375" customWidth="1"/>
    <col min="10775" max="10775" width="15.28515625" customWidth="1"/>
    <col min="10776" max="10776" width="16.85546875" customWidth="1"/>
    <col min="10777" max="10778" width="12.7109375" customWidth="1"/>
    <col min="10779" max="10779" width="13.85546875" bestFit="1" customWidth="1"/>
    <col min="10780" max="10780" width="12.42578125" customWidth="1"/>
    <col min="11009" max="11009" width="6.140625" customWidth="1"/>
    <col min="11010" max="11010" width="46.7109375" bestFit="1" customWidth="1"/>
    <col min="11011" max="11011" width="15.7109375" customWidth="1"/>
    <col min="11012" max="11012" width="12.7109375" customWidth="1"/>
    <col min="11013" max="11013" width="14.28515625" customWidth="1"/>
    <col min="11014" max="11014" width="12.7109375" customWidth="1"/>
    <col min="11015" max="11015" width="12.42578125" customWidth="1"/>
    <col min="11016" max="11016" width="13.28515625" customWidth="1"/>
    <col min="11017" max="11017" width="13.42578125" customWidth="1"/>
    <col min="11018" max="11022" width="12.7109375" customWidth="1"/>
    <col min="11023" max="11023" width="13.42578125" customWidth="1"/>
    <col min="11024" max="11024" width="13.140625" customWidth="1"/>
    <col min="11025" max="11030" width="12.7109375" customWidth="1"/>
    <col min="11031" max="11031" width="15.28515625" customWidth="1"/>
    <col min="11032" max="11032" width="16.85546875" customWidth="1"/>
    <col min="11033" max="11034" width="12.7109375" customWidth="1"/>
    <col min="11035" max="11035" width="13.85546875" bestFit="1" customWidth="1"/>
    <col min="11036" max="11036" width="12.42578125" customWidth="1"/>
    <col min="11265" max="11265" width="6.140625" customWidth="1"/>
    <col min="11266" max="11266" width="46.7109375" bestFit="1" customWidth="1"/>
    <col min="11267" max="11267" width="15.7109375" customWidth="1"/>
    <col min="11268" max="11268" width="12.7109375" customWidth="1"/>
    <col min="11269" max="11269" width="14.28515625" customWidth="1"/>
    <col min="11270" max="11270" width="12.7109375" customWidth="1"/>
    <col min="11271" max="11271" width="12.42578125" customWidth="1"/>
    <col min="11272" max="11272" width="13.28515625" customWidth="1"/>
    <col min="11273" max="11273" width="13.42578125" customWidth="1"/>
    <col min="11274" max="11278" width="12.7109375" customWidth="1"/>
    <col min="11279" max="11279" width="13.42578125" customWidth="1"/>
    <col min="11280" max="11280" width="13.140625" customWidth="1"/>
    <col min="11281" max="11286" width="12.7109375" customWidth="1"/>
    <col min="11287" max="11287" width="15.28515625" customWidth="1"/>
    <col min="11288" max="11288" width="16.85546875" customWidth="1"/>
    <col min="11289" max="11290" width="12.7109375" customWidth="1"/>
    <col min="11291" max="11291" width="13.85546875" bestFit="1" customWidth="1"/>
    <col min="11292" max="11292" width="12.42578125" customWidth="1"/>
    <col min="11521" max="11521" width="6.140625" customWidth="1"/>
    <col min="11522" max="11522" width="46.7109375" bestFit="1" customWidth="1"/>
    <col min="11523" max="11523" width="15.7109375" customWidth="1"/>
    <col min="11524" max="11524" width="12.7109375" customWidth="1"/>
    <col min="11525" max="11525" width="14.28515625" customWidth="1"/>
    <col min="11526" max="11526" width="12.7109375" customWidth="1"/>
    <col min="11527" max="11527" width="12.42578125" customWidth="1"/>
    <col min="11528" max="11528" width="13.28515625" customWidth="1"/>
    <col min="11529" max="11529" width="13.42578125" customWidth="1"/>
    <col min="11530" max="11534" width="12.7109375" customWidth="1"/>
    <col min="11535" max="11535" width="13.42578125" customWidth="1"/>
    <col min="11536" max="11536" width="13.140625" customWidth="1"/>
    <col min="11537" max="11542" width="12.7109375" customWidth="1"/>
    <col min="11543" max="11543" width="15.28515625" customWidth="1"/>
    <col min="11544" max="11544" width="16.85546875" customWidth="1"/>
    <col min="11545" max="11546" width="12.7109375" customWidth="1"/>
    <col min="11547" max="11547" width="13.85546875" bestFit="1" customWidth="1"/>
    <col min="11548" max="11548" width="12.42578125" customWidth="1"/>
    <col min="11777" max="11777" width="6.140625" customWidth="1"/>
    <col min="11778" max="11778" width="46.7109375" bestFit="1" customWidth="1"/>
    <col min="11779" max="11779" width="15.7109375" customWidth="1"/>
    <col min="11780" max="11780" width="12.7109375" customWidth="1"/>
    <col min="11781" max="11781" width="14.28515625" customWidth="1"/>
    <col min="11782" max="11782" width="12.7109375" customWidth="1"/>
    <col min="11783" max="11783" width="12.42578125" customWidth="1"/>
    <col min="11784" max="11784" width="13.28515625" customWidth="1"/>
    <col min="11785" max="11785" width="13.42578125" customWidth="1"/>
    <col min="11786" max="11790" width="12.7109375" customWidth="1"/>
    <col min="11791" max="11791" width="13.42578125" customWidth="1"/>
    <col min="11792" max="11792" width="13.140625" customWidth="1"/>
    <col min="11793" max="11798" width="12.7109375" customWidth="1"/>
    <col min="11799" max="11799" width="15.28515625" customWidth="1"/>
    <col min="11800" max="11800" width="16.85546875" customWidth="1"/>
    <col min="11801" max="11802" width="12.7109375" customWidth="1"/>
    <col min="11803" max="11803" width="13.85546875" bestFit="1" customWidth="1"/>
    <col min="11804" max="11804" width="12.42578125" customWidth="1"/>
    <col min="12033" max="12033" width="6.140625" customWidth="1"/>
    <col min="12034" max="12034" width="46.7109375" bestFit="1" customWidth="1"/>
    <col min="12035" max="12035" width="15.7109375" customWidth="1"/>
    <col min="12036" max="12036" width="12.7109375" customWidth="1"/>
    <col min="12037" max="12037" width="14.28515625" customWidth="1"/>
    <col min="12038" max="12038" width="12.7109375" customWidth="1"/>
    <col min="12039" max="12039" width="12.42578125" customWidth="1"/>
    <col min="12040" max="12040" width="13.28515625" customWidth="1"/>
    <col min="12041" max="12041" width="13.42578125" customWidth="1"/>
    <col min="12042" max="12046" width="12.7109375" customWidth="1"/>
    <col min="12047" max="12047" width="13.42578125" customWidth="1"/>
    <col min="12048" max="12048" width="13.140625" customWidth="1"/>
    <col min="12049" max="12054" width="12.7109375" customWidth="1"/>
    <col min="12055" max="12055" width="15.28515625" customWidth="1"/>
    <col min="12056" max="12056" width="16.85546875" customWidth="1"/>
    <col min="12057" max="12058" width="12.7109375" customWidth="1"/>
    <col min="12059" max="12059" width="13.85546875" bestFit="1" customWidth="1"/>
    <col min="12060" max="12060" width="12.42578125" customWidth="1"/>
    <col min="12289" max="12289" width="6.140625" customWidth="1"/>
    <col min="12290" max="12290" width="46.7109375" bestFit="1" customWidth="1"/>
    <col min="12291" max="12291" width="15.7109375" customWidth="1"/>
    <col min="12292" max="12292" width="12.7109375" customWidth="1"/>
    <col min="12293" max="12293" width="14.28515625" customWidth="1"/>
    <col min="12294" max="12294" width="12.7109375" customWidth="1"/>
    <col min="12295" max="12295" width="12.42578125" customWidth="1"/>
    <col min="12296" max="12296" width="13.28515625" customWidth="1"/>
    <col min="12297" max="12297" width="13.42578125" customWidth="1"/>
    <col min="12298" max="12302" width="12.7109375" customWidth="1"/>
    <col min="12303" max="12303" width="13.42578125" customWidth="1"/>
    <col min="12304" max="12304" width="13.140625" customWidth="1"/>
    <col min="12305" max="12310" width="12.7109375" customWidth="1"/>
    <col min="12311" max="12311" width="15.28515625" customWidth="1"/>
    <col min="12312" max="12312" width="16.85546875" customWidth="1"/>
    <col min="12313" max="12314" width="12.7109375" customWidth="1"/>
    <col min="12315" max="12315" width="13.85546875" bestFit="1" customWidth="1"/>
    <col min="12316" max="12316" width="12.42578125" customWidth="1"/>
    <col min="12545" max="12545" width="6.140625" customWidth="1"/>
    <col min="12546" max="12546" width="46.7109375" bestFit="1" customWidth="1"/>
    <col min="12547" max="12547" width="15.7109375" customWidth="1"/>
    <col min="12548" max="12548" width="12.7109375" customWidth="1"/>
    <col min="12549" max="12549" width="14.28515625" customWidth="1"/>
    <col min="12550" max="12550" width="12.7109375" customWidth="1"/>
    <col min="12551" max="12551" width="12.42578125" customWidth="1"/>
    <col min="12552" max="12552" width="13.28515625" customWidth="1"/>
    <col min="12553" max="12553" width="13.42578125" customWidth="1"/>
    <col min="12554" max="12558" width="12.7109375" customWidth="1"/>
    <col min="12559" max="12559" width="13.42578125" customWidth="1"/>
    <col min="12560" max="12560" width="13.140625" customWidth="1"/>
    <col min="12561" max="12566" width="12.7109375" customWidth="1"/>
    <col min="12567" max="12567" width="15.28515625" customWidth="1"/>
    <col min="12568" max="12568" width="16.85546875" customWidth="1"/>
    <col min="12569" max="12570" width="12.7109375" customWidth="1"/>
    <col min="12571" max="12571" width="13.85546875" bestFit="1" customWidth="1"/>
    <col min="12572" max="12572" width="12.42578125" customWidth="1"/>
    <col min="12801" max="12801" width="6.140625" customWidth="1"/>
    <col min="12802" max="12802" width="46.7109375" bestFit="1" customWidth="1"/>
    <col min="12803" max="12803" width="15.7109375" customWidth="1"/>
    <col min="12804" max="12804" width="12.7109375" customWidth="1"/>
    <col min="12805" max="12805" width="14.28515625" customWidth="1"/>
    <col min="12806" max="12806" width="12.7109375" customWidth="1"/>
    <col min="12807" max="12807" width="12.42578125" customWidth="1"/>
    <col min="12808" max="12808" width="13.28515625" customWidth="1"/>
    <col min="12809" max="12809" width="13.42578125" customWidth="1"/>
    <col min="12810" max="12814" width="12.7109375" customWidth="1"/>
    <col min="12815" max="12815" width="13.42578125" customWidth="1"/>
    <col min="12816" max="12816" width="13.140625" customWidth="1"/>
    <col min="12817" max="12822" width="12.7109375" customWidth="1"/>
    <col min="12823" max="12823" width="15.28515625" customWidth="1"/>
    <col min="12824" max="12824" width="16.85546875" customWidth="1"/>
    <col min="12825" max="12826" width="12.7109375" customWidth="1"/>
    <col min="12827" max="12827" width="13.85546875" bestFit="1" customWidth="1"/>
    <col min="12828" max="12828" width="12.42578125" customWidth="1"/>
    <col min="13057" max="13057" width="6.140625" customWidth="1"/>
    <col min="13058" max="13058" width="46.7109375" bestFit="1" customWidth="1"/>
    <col min="13059" max="13059" width="15.7109375" customWidth="1"/>
    <col min="13060" max="13060" width="12.7109375" customWidth="1"/>
    <col min="13061" max="13061" width="14.28515625" customWidth="1"/>
    <col min="13062" max="13062" width="12.7109375" customWidth="1"/>
    <col min="13063" max="13063" width="12.42578125" customWidth="1"/>
    <col min="13064" max="13064" width="13.28515625" customWidth="1"/>
    <col min="13065" max="13065" width="13.42578125" customWidth="1"/>
    <col min="13066" max="13070" width="12.7109375" customWidth="1"/>
    <col min="13071" max="13071" width="13.42578125" customWidth="1"/>
    <col min="13072" max="13072" width="13.140625" customWidth="1"/>
    <col min="13073" max="13078" width="12.7109375" customWidth="1"/>
    <col min="13079" max="13079" width="15.28515625" customWidth="1"/>
    <col min="13080" max="13080" width="16.85546875" customWidth="1"/>
    <col min="13081" max="13082" width="12.7109375" customWidth="1"/>
    <col min="13083" max="13083" width="13.85546875" bestFit="1" customWidth="1"/>
    <col min="13084" max="13084" width="12.42578125" customWidth="1"/>
    <col min="13313" max="13313" width="6.140625" customWidth="1"/>
    <col min="13314" max="13314" width="46.7109375" bestFit="1" customWidth="1"/>
    <col min="13315" max="13315" width="15.7109375" customWidth="1"/>
    <col min="13316" max="13316" width="12.7109375" customWidth="1"/>
    <col min="13317" max="13317" width="14.28515625" customWidth="1"/>
    <col min="13318" max="13318" width="12.7109375" customWidth="1"/>
    <col min="13319" max="13319" width="12.42578125" customWidth="1"/>
    <col min="13320" max="13320" width="13.28515625" customWidth="1"/>
    <col min="13321" max="13321" width="13.42578125" customWidth="1"/>
    <col min="13322" max="13326" width="12.7109375" customWidth="1"/>
    <col min="13327" max="13327" width="13.42578125" customWidth="1"/>
    <col min="13328" max="13328" width="13.140625" customWidth="1"/>
    <col min="13329" max="13334" width="12.7109375" customWidth="1"/>
    <col min="13335" max="13335" width="15.28515625" customWidth="1"/>
    <col min="13336" max="13336" width="16.85546875" customWidth="1"/>
    <col min="13337" max="13338" width="12.7109375" customWidth="1"/>
    <col min="13339" max="13339" width="13.85546875" bestFit="1" customWidth="1"/>
    <col min="13340" max="13340" width="12.42578125" customWidth="1"/>
    <col min="13569" max="13569" width="6.140625" customWidth="1"/>
    <col min="13570" max="13570" width="46.7109375" bestFit="1" customWidth="1"/>
    <col min="13571" max="13571" width="15.7109375" customWidth="1"/>
    <col min="13572" max="13572" width="12.7109375" customWidth="1"/>
    <col min="13573" max="13573" width="14.28515625" customWidth="1"/>
    <col min="13574" max="13574" width="12.7109375" customWidth="1"/>
    <col min="13575" max="13575" width="12.42578125" customWidth="1"/>
    <col min="13576" max="13576" width="13.28515625" customWidth="1"/>
    <col min="13577" max="13577" width="13.42578125" customWidth="1"/>
    <col min="13578" max="13582" width="12.7109375" customWidth="1"/>
    <col min="13583" max="13583" width="13.42578125" customWidth="1"/>
    <col min="13584" max="13584" width="13.140625" customWidth="1"/>
    <col min="13585" max="13590" width="12.7109375" customWidth="1"/>
    <col min="13591" max="13591" width="15.28515625" customWidth="1"/>
    <col min="13592" max="13592" width="16.85546875" customWidth="1"/>
    <col min="13593" max="13594" width="12.7109375" customWidth="1"/>
    <col min="13595" max="13595" width="13.85546875" bestFit="1" customWidth="1"/>
    <col min="13596" max="13596" width="12.42578125" customWidth="1"/>
    <col min="13825" max="13825" width="6.140625" customWidth="1"/>
    <col min="13826" max="13826" width="46.7109375" bestFit="1" customWidth="1"/>
    <col min="13827" max="13827" width="15.7109375" customWidth="1"/>
    <col min="13828" max="13828" width="12.7109375" customWidth="1"/>
    <col min="13829" max="13829" width="14.28515625" customWidth="1"/>
    <col min="13830" max="13830" width="12.7109375" customWidth="1"/>
    <col min="13831" max="13831" width="12.42578125" customWidth="1"/>
    <col min="13832" max="13832" width="13.28515625" customWidth="1"/>
    <col min="13833" max="13833" width="13.42578125" customWidth="1"/>
    <col min="13834" max="13838" width="12.7109375" customWidth="1"/>
    <col min="13839" max="13839" width="13.42578125" customWidth="1"/>
    <col min="13840" max="13840" width="13.140625" customWidth="1"/>
    <col min="13841" max="13846" width="12.7109375" customWidth="1"/>
    <col min="13847" max="13847" width="15.28515625" customWidth="1"/>
    <col min="13848" max="13848" width="16.85546875" customWidth="1"/>
    <col min="13849" max="13850" width="12.7109375" customWidth="1"/>
    <col min="13851" max="13851" width="13.85546875" bestFit="1" customWidth="1"/>
    <col min="13852" max="13852" width="12.42578125" customWidth="1"/>
    <col min="14081" max="14081" width="6.140625" customWidth="1"/>
    <col min="14082" max="14082" width="46.7109375" bestFit="1" customWidth="1"/>
    <col min="14083" max="14083" width="15.7109375" customWidth="1"/>
    <col min="14084" max="14084" width="12.7109375" customWidth="1"/>
    <col min="14085" max="14085" width="14.28515625" customWidth="1"/>
    <col min="14086" max="14086" width="12.7109375" customWidth="1"/>
    <col min="14087" max="14087" width="12.42578125" customWidth="1"/>
    <col min="14088" max="14088" width="13.28515625" customWidth="1"/>
    <col min="14089" max="14089" width="13.42578125" customWidth="1"/>
    <col min="14090" max="14094" width="12.7109375" customWidth="1"/>
    <col min="14095" max="14095" width="13.42578125" customWidth="1"/>
    <col min="14096" max="14096" width="13.140625" customWidth="1"/>
    <col min="14097" max="14102" width="12.7109375" customWidth="1"/>
    <col min="14103" max="14103" width="15.28515625" customWidth="1"/>
    <col min="14104" max="14104" width="16.85546875" customWidth="1"/>
    <col min="14105" max="14106" width="12.7109375" customWidth="1"/>
    <col min="14107" max="14107" width="13.85546875" bestFit="1" customWidth="1"/>
    <col min="14108" max="14108" width="12.42578125" customWidth="1"/>
    <col min="14337" max="14337" width="6.140625" customWidth="1"/>
    <col min="14338" max="14338" width="46.7109375" bestFit="1" customWidth="1"/>
    <col min="14339" max="14339" width="15.7109375" customWidth="1"/>
    <col min="14340" max="14340" width="12.7109375" customWidth="1"/>
    <col min="14341" max="14341" width="14.28515625" customWidth="1"/>
    <col min="14342" max="14342" width="12.7109375" customWidth="1"/>
    <col min="14343" max="14343" width="12.42578125" customWidth="1"/>
    <col min="14344" max="14344" width="13.28515625" customWidth="1"/>
    <col min="14345" max="14345" width="13.42578125" customWidth="1"/>
    <col min="14346" max="14350" width="12.7109375" customWidth="1"/>
    <col min="14351" max="14351" width="13.42578125" customWidth="1"/>
    <col min="14352" max="14352" width="13.140625" customWidth="1"/>
    <col min="14353" max="14358" width="12.7109375" customWidth="1"/>
    <col min="14359" max="14359" width="15.28515625" customWidth="1"/>
    <col min="14360" max="14360" width="16.85546875" customWidth="1"/>
    <col min="14361" max="14362" width="12.7109375" customWidth="1"/>
    <col min="14363" max="14363" width="13.85546875" bestFit="1" customWidth="1"/>
    <col min="14364" max="14364" width="12.42578125" customWidth="1"/>
    <col min="14593" max="14593" width="6.140625" customWidth="1"/>
    <col min="14594" max="14594" width="46.7109375" bestFit="1" customWidth="1"/>
    <col min="14595" max="14595" width="15.7109375" customWidth="1"/>
    <col min="14596" max="14596" width="12.7109375" customWidth="1"/>
    <col min="14597" max="14597" width="14.28515625" customWidth="1"/>
    <col min="14598" max="14598" width="12.7109375" customWidth="1"/>
    <col min="14599" max="14599" width="12.42578125" customWidth="1"/>
    <col min="14600" max="14600" width="13.28515625" customWidth="1"/>
    <col min="14601" max="14601" width="13.42578125" customWidth="1"/>
    <col min="14602" max="14606" width="12.7109375" customWidth="1"/>
    <col min="14607" max="14607" width="13.42578125" customWidth="1"/>
    <col min="14608" max="14608" width="13.140625" customWidth="1"/>
    <col min="14609" max="14614" width="12.7109375" customWidth="1"/>
    <col min="14615" max="14615" width="15.28515625" customWidth="1"/>
    <col min="14616" max="14616" width="16.85546875" customWidth="1"/>
    <col min="14617" max="14618" width="12.7109375" customWidth="1"/>
    <col min="14619" max="14619" width="13.85546875" bestFit="1" customWidth="1"/>
    <col min="14620" max="14620" width="12.42578125" customWidth="1"/>
    <col min="14849" max="14849" width="6.140625" customWidth="1"/>
    <col min="14850" max="14850" width="46.7109375" bestFit="1" customWidth="1"/>
    <col min="14851" max="14851" width="15.7109375" customWidth="1"/>
    <col min="14852" max="14852" width="12.7109375" customWidth="1"/>
    <col min="14853" max="14853" width="14.28515625" customWidth="1"/>
    <col min="14854" max="14854" width="12.7109375" customWidth="1"/>
    <col min="14855" max="14855" width="12.42578125" customWidth="1"/>
    <col min="14856" max="14856" width="13.28515625" customWidth="1"/>
    <col min="14857" max="14857" width="13.42578125" customWidth="1"/>
    <col min="14858" max="14862" width="12.7109375" customWidth="1"/>
    <col min="14863" max="14863" width="13.42578125" customWidth="1"/>
    <col min="14864" max="14864" width="13.140625" customWidth="1"/>
    <col min="14865" max="14870" width="12.7109375" customWidth="1"/>
    <col min="14871" max="14871" width="15.28515625" customWidth="1"/>
    <col min="14872" max="14872" width="16.85546875" customWidth="1"/>
    <col min="14873" max="14874" width="12.7109375" customWidth="1"/>
    <col min="14875" max="14875" width="13.85546875" bestFit="1" customWidth="1"/>
    <col min="14876" max="14876" width="12.42578125" customWidth="1"/>
    <col min="15105" max="15105" width="6.140625" customWidth="1"/>
    <col min="15106" max="15106" width="46.7109375" bestFit="1" customWidth="1"/>
    <col min="15107" max="15107" width="15.7109375" customWidth="1"/>
    <col min="15108" max="15108" width="12.7109375" customWidth="1"/>
    <col min="15109" max="15109" width="14.28515625" customWidth="1"/>
    <col min="15110" max="15110" width="12.7109375" customWidth="1"/>
    <col min="15111" max="15111" width="12.42578125" customWidth="1"/>
    <col min="15112" max="15112" width="13.28515625" customWidth="1"/>
    <col min="15113" max="15113" width="13.42578125" customWidth="1"/>
    <col min="15114" max="15118" width="12.7109375" customWidth="1"/>
    <col min="15119" max="15119" width="13.42578125" customWidth="1"/>
    <col min="15120" max="15120" width="13.140625" customWidth="1"/>
    <col min="15121" max="15126" width="12.7109375" customWidth="1"/>
    <col min="15127" max="15127" width="15.28515625" customWidth="1"/>
    <col min="15128" max="15128" width="16.85546875" customWidth="1"/>
    <col min="15129" max="15130" width="12.7109375" customWidth="1"/>
    <col min="15131" max="15131" width="13.85546875" bestFit="1" customWidth="1"/>
    <col min="15132" max="15132" width="12.42578125" customWidth="1"/>
    <col min="15361" max="15361" width="6.140625" customWidth="1"/>
    <col min="15362" max="15362" width="46.7109375" bestFit="1" customWidth="1"/>
    <col min="15363" max="15363" width="15.7109375" customWidth="1"/>
    <col min="15364" max="15364" width="12.7109375" customWidth="1"/>
    <col min="15365" max="15365" width="14.28515625" customWidth="1"/>
    <col min="15366" max="15366" width="12.7109375" customWidth="1"/>
    <col min="15367" max="15367" width="12.42578125" customWidth="1"/>
    <col min="15368" max="15368" width="13.28515625" customWidth="1"/>
    <col min="15369" max="15369" width="13.42578125" customWidth="1"/>
    <col min="15370" max="15374" width="12.7109375" customWidth="1"/>
    <col min="15375" max="15375" width="13.42578125" customWidth="1"/>
    <col min="15376" max="15376" width="13.140625" customWidth="1"/>
    <col min="15377" max="15382" width="12.7109375" customWidth="1"/>
    <col min="15383" max="15383" width="15.28515625" customWidth="1"/>
    <col min="15384" max="15384" width="16.85546875" customWidth="1"/>
    <col min="15385" max="15386" width="12.7109375" customWidth="1"/>
    <col min="15387" max="15387" width="13.85546875" bestFit="1" customWidth="1"/>
    <col min="15388" max="15388" width="12.42578125" customWidth="1"/>
    <col min="15617" max="15617" width="6.140625" customWidth="1"/>
    <col min="15618" max="15618" width="46.7109375" bestFit="1" customWidth="1"/>
    <col min="15619" max="15619" width="15.7109375" customWidth="1"/>
    <col min="15620" max="15620" width="12.7109375" customWidth="1"/>
    <col min="15621" max="15621" width="14.28515625" customWidth="1"/>
    <col min="15622" max="15622" width="12.7109375" customWidth="1"/>
    <col min="15623" max="15623" width="12.42578125" customWidth="1"/>
    <col min="15624" max="15624" width="13.28515625" customWidth="1"/>
    <col min="15625" max="15625" width="13.42578125" customWidth="1"/>
    <col min="15626" max="15630" width="12.7109375" customWidth="1"/>
    <col min="15631" max="15631" width="13.42578125" customWidth="1"/>
    <col min="15632" max="15632" width="13.140625" customWidth="1"/>
    <col min="15633" max="15638" width="12.7109375" customWidth="1"/>
    <col min="15639" max="15639" width="15.28515625" customWidth="1"/>
    <col min="15640" max="15640" width="16.85546875" customWidth="1"/>
    <col min="15641" max="15642" width="12.7109375" customWidth="1"/>
    <col min="15643" max="15643" width="13.85546875" bestFit="1" customWidth="1"/>
    <col min="15644" max="15644" width="12.42578125" customWidth="1"/>
    <col min="15873" max="15873" width="6.140625" customWidth="1"/>
    <col min="15874" max="15874" width="46.7109375" bestFit="1" customWidth="1"/>
    <col min="15875" max="15875" width="15.7109375" customWidth="1"/>
    <col min="15876" max="15876" width="12.7109375" customWidth="1"/>
    <col min="15877" max="15877" width="14.28515625" customWidth="1"/>
    <col min="15878" max="15878" width="12.7109375" customWidth="1"/>
    <col min="15879" max="15879" width="12.42578125" customWidth="1"/>
    <col min="15880" max="15880" width="13.28515625" customWidth="1"/>
    <col min="15881" max="15881" width="13.42578125" customWidth="1"/>
    <col min="15882" max="15886" width="12.7109375" customWidth="1"/>
    <col min="15887" max="15887" width="13.42578125" customWidth="1"/>
    <col min="15888" max="15888" width="13.140625" customWidth="1"/>
    <col min="15889" max="15894" width="12.7109375" customWidth="1"/>
    <col min="15895" max="15895" width="15.28515625" customWidth="1"/>
    <col min="15896" max="15896" width="16.85546875" customWidth="1"/>
    <col min="15897" max="15898" width="12.7109375" customWidth="1"/>
    <col min="15899" max="15899" width="13.85546875" bestFit="1" customWidth="1"/>
    <col min="15900" max="15900" width="12.42578125" customWidth="1"/>
    <col min="16129" max="16129" width="6.140625" customWidth="1"/>
    <col min="16130" max="16130" width="46.7109375" bestFit="1" customWidth="1"/>
    <col min="16131" max="16131" width="15.7109375" customWidth="1"/>
    <col min="16132" max="16132" width="12.7109375" customWidth="1"/>
    <col min="16133" max="16133" width="14.28515625" customWidth="1"/>
    <col min="16134" max="16134" width="12.7109375" customWidth="1"/>
    <col min="16135" max="16135" width="12.42578125" customWidth="1"/>
    <col min="16136" max="16136" width="13.28515625" customWidth="1"/>
    <col min="16137" max="16137" width="13.42578125" customWidth="1"/>
    <col min="16138" max="16142" width="12.7109375" customWidth="1"/>
    <col min="16143" max="16143" width="13.42578125" customWidth="1"/>
    <col min="16144" max="16144" width="13.140625" customWidth="1"/>
    <col min="16145" max="16150" width="12.7109375" customWidth="1"/>
    <col min="16151" max="16151" width="15.28515625" customWidth="1"/>
    <col min="16152" max="16152" width="16.85546875" customWidth="1"/>
    <col min="16153" max="16154" width="12.7109375" customWidth="1"/>
    <col min="16155" max="16155" width="13.85546875" bestFit="1" customWidth="1"/>
    <col min="16156" max="16156" width="12.42578125" customWidth="1"/>
  </cols>
  <sheetData>
    <row r="1" spans="1:28" s="1" customFormat="1" ht="33" customHeight="1" x14ac:dyDescent="0.25">
      <c r="A1" s="332"/>
      <c r="B1" s="691" t="s">
        <v>0</v>
      </c>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row>
    <row r="2" spans="1:28" ht="15.75" customHeight="1" x14ac:dyDescent="0.25">
      <c r="B2" s="691" t="s">
        <v>1</v>
      </c>
      <c r="C2" s="691"/>
      <c r="D2" s="691"/>
      <c r="E2" s="691"/>
      <c r="F2" s="691"/>
      <c r="G2" s="691"/>
      <c r="H2" s="691"/>
      <c r="I2" s="691"/>
      <c r="J2" s="691"/>
      <c r="K2" s="691"/>
      <c r="L2" s="691"/>
      <c r="M2" s="691"/>
      <c r="N2" s="691"/>
      <c r="O2" s="691"/>
      <c r="P2" s="691"/>
      <c r="Q2" s="691"/>
      <c r="R2" s="691"/>
      <c r="S2" s="691"/>
      <c r="T2" s="691"/>
      <c r="U2" s="691"/>
      <c r="V2" s="691"/>
      <c r="W2" s="691"/>
      <c r="X2" s="691"/>
      <c r="Y2" s="691"/>
      <c r="Z2" s="691"/>
      <c r="AA2" s="691"/>
      <c r="AB2" s="691"/>
    </row>
    <row r="3" spans="1:28" ht="15.75" customHeight="1" x14ac:dyDescent="0.25">
      <c r="B3" s="691" t="s">
        <v>1324</v>
      </c>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row>
    <row r="4" spans="1:28" ht="15.75" customHeight="1" x14ac:dyDescent="0.25">
      <c r="B4" s="691" t="s">
        <v>278</v>
      </c>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row>
    <row r="5" spans="1:28" s="2" customFormat="1" ht="15.75" customHeight="1" x14ac:dyDescent="0.25">
      <c r="A5" s="333"/>
      <c r="B5" s="666"/>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row>
    <row r="6" spans="1:28" ht="8.25" customHeight="1" x14ac:dyDescent="0.25">
      <c r="R6" s="3"/>
      <c r="S6" s="3"/>
      <c r="T6" s="3"/>
      <c r="U6" s="3"/>
      <c r="V6" s="3"/>
    </row>
    <row r="7" spans="1:28" ht="22.5" customHeight="1" x14ac:dyDescent="0.25">
      <c r="A7" s="655" t="s">
        <v>4</v>
      </c>
      <c r="B7" s="655"/>
      <c r="C7" s="655"/>
      <c r="D7" s="655"/>
      <c r="E7" s="655"/>
      <c r="F7" s="655"/>
      <c r="G7" s="671" t="s">
        <v>5</v>
      </c>
      <c r="H7" s="671"/>
      <c r="I7" s="671"/>
      <c r="J7" s="671"/>
      <c r="K7" s="671"/>
      <c r="L7" s="671"/>
      <c r="M7" s="671"/>
      <c r="N7" s="671"/>
      <c r="O7" s="671"/>
      <c r="P7" s="671"/>
      <c r="Q7" s="671"/>
      <c r="R7" s="671"/>
      <c r="S7" s="671"/>
      <c r="T7" s="671"/>
      <c r="U7" s="671"/>
      <c r="V7" s="671"/>
      <c r="W7" s="671"/>
      <c r="X7" s="671"/>
      <c r="Y7" s="671"/>
      <c r="Z7" s="671"/>
      <c r="AA7" s="671"/>
      <c r="AB7" s="672"/>
    </row>
    <row r="8" spans="1:28" ht="22.5" customHeight="1" x14ac:dyDescent="0.25">
      <c r="A8" s="655"/>
      <c r="B8" s="655"/>
      <c r="C8" s="655"/>
      <c r="D8" s="655"/>
      <c r="E8" s="655"/>
      <c r="F8" s="655"/>
      <c r="G8" s="671" t="s">
        <v>6</v>
      </c>
      <c r="H8" s="671"/>
      <c r="I8" s="671"/>
      <c r="J8" s="672"/>
      <c r="K8" s="679" t="s">
        <v>7</v>
      </c>
      <c r="L8" s="671"/>
      <c r="M8" s="671"/>
      <c r="N8" s="672"/>
      <c r="O8" s="679" t="s">
        <v>8</v>
      </c>
      <c r="P8" s="671"/>
      <c r="Q8" s="671"/>
      <c r="R8" s="671"/>
      <c r="S8" s="679" t="s">
        <v>9</v>
      </c>
      <c r="T8" s="671"/>
      <c r="U8" s="671"/>
      <c r="V8" s="672"/>
      <c r="W8" s="679" t="s">
        <v>10</v>
      </c>
      <c r="X8" s="672"/>
      <c r="Y8" s="680" t="s">
        <v>11</v>
      </c>
      <c r="Z8" s="681"/>
      <c r="AA8" s="681"/>
      <c r="AB8" s="682"/>
    </row>
    <row r="9" spans="1:28" ht="99.75" customHeight="1" thickBot="1" x14ac:dyDescent="0.3">
      <c r="A9" s="655"/>
      <c r="B9" s="655"/>
      <c r="C9" s="655"/>
      <c r="D9" s="655"/>
      <c r="E9" s="655"/>
      <c r="F9" s="655"/>
      <c r="G9" s="686" t="s">
        <v>12</v>
      </c>
      <c r="H9" s="687"/>
      <c r="I9" s="688" t="s">
        <v>13</v>
      </c>
      <c r="J9" s="689"/>
      <c r="K9" s="690" t="s">
        <v>14</v>
      </c>
      <c r="L9" s="689"/>
      <c r="M9" s="690" t="s">
        <v>15</v>
      </c>
      <c r="N9" s="689"/>
      <c r="O9" s="690" t="s">
        <v>16</v>
      </c>
      <c r="P9" s="689"/>
      <c r="Q9" s="690" t="s">
        <v>17</v>
      </c>
      <c r="R9" s="689"/>
      <c r="S9" s="690" t="s">
        <v>18</v>
      </c>
      <c r="T9" s="689"/>
      <c r="U9" s="690" t="s">
        <v>19</v>
      </c>
      <c r="V9" s="689"/>
      <c r="W9" s="690" t="s">
        <v>20</v>
      </c>
      <c r="X9" s="689"/>
      <c r="Y9" s="683"/>
      <c r="Z9" s="684"/>
      <c r="AA9" s="684"/>
      <c r="AB9" s="685"/>
    </row>
    <row r="10" spans="1:28" ht="52.5" customHeight="1" thickTop="1" x14ac:dyDescent="0.25">
      <c r="A10" s="5" t="s">
        <v>21</v>
      </c>
      <c r="B10" s="6" t="s">
        <v>22</v>
      </c>
      <c r="C10" s="300" t="s">
        <v>23</v>
      </c>
      <c r="D10" s="674" t="s">
        <v>24</v>
      </c>
      <c r="E10" s="675"/>
      <c r="F10" s="8" t="s">
        <v>25</v>
      </c>
      <c r="G10" s="9" t="s">
        <v>26</v>
      </c>
      <c r="H10" s="9" t="s">
        <v>27</v>
      </c>
      <c r="I10" s="9" t="s">
        <v>26</v>
      </c>
      <c r="J10" s="9" t="s">
        <v>27</v>
      </c>
      <c r="K10" s="9" t="s">
        <v>26</v>
      </c>
      <c r="L10" s="9" t="s">
        <v>27</v>
      </c>
      <c r="M10" s="9" t="s">
        <v>26</v>
      </c>
      <c r="N10" s="9" t="s">
        <v>27</v>
      </c>
      <c r="O10" s="9" t="s">
        <v>26</v>
      </c>
      <c r="P10" s="9" t="s">
        <v>27</v>
      </c>
      <c r="Q10" s="8" t="s">
        <v>26</v>
      </c>
      <c r="R10" s="8" t="s">
        <v>27</v>
      </c>
      <c r="S10" s="8" t="s">
        <v>26</v>
      </c>
      <c r="T10" s="8" t="s">
        <v>27</v>
      </c>
      <c r="U10" s="8" t="s">
        <v>26</v>
      </c>
      <c r="V10" s="8" t="s">
        <v>27</v>
      </c>
      <c r="W10" s="8" t="s">
        <v>26</v>
      </c>
      <c r="X10" s="10" t="s">
        <v>27</v>
      </c>
      <c r="Y10" s="300" t="s">
        <v>28</v>
      </c>
      <c r="Z10" s="300" t="s">
        <v>29</v>
      </c>
      <c r="AA10" s="10" t="s">
        <v>30</v>
      </c>
      <c r="AB10" s="300" t="s">
        <v>31</v>
      </c>
    </row>
    <row r="11" spans="1:28" ht="29.25" customHeight="1" x14ac:dyDescent="0.25">
      <c r="A11" s="676"/>
      <c r="B11" s="678" t="s">
        <v>32</v>
      </c>
      <c r="C11" s="637" t="s">
        <v>33</v>
      </c>
      <c r="D11" s="667" t="s">
        <v>34</v>
      </c>
      <c r="E11" s="699"/>
      <c r="F11" s="638" t="s">
        <v>35</v>
      </c>
      <c r="G11" s="291" t="s">
        <v>36</v>
      </c>
      <c r="H11" s="291" t="s">
        <v>36</v>
      </c>
      <c r="I11" s="291" t="s">
        <v>36</v>
      </c>
      <c r="J11" s="291" t="s">
        <v>36</v>
      </c>
      <c r="K11" s="291" t="s">
        <v>36</v>
      </c>
      <c r="L11" s="291" t="s">
        <v>36</v>
      </c>
      <c r="M11" s="291" t="s">
        <v>36</v>
      </c>
      <c r="N11" s="291" t="s">
        <v>36</v>
      </c>
      <c r="O11" s="291" t="s">
        <v>36</v>
      </c>
      <c r="P11" s="291" t="s">
        <v>36</v>
      </c>
      <c r="Q11" s="291" t="s">
        <v>36</v>
      </c>
      <c r="R11" s="291" t="s">
        <v>36</v>
      </c>
      <c r="S11" s="291" t="s">
        <v>36</v>
      </c>
      <c r="T11" s="291" t="s">
        <v>36</v>
      </c>
      <c r="U11" s="291" t="s">
        <v>36</v>
      </c>
      <c r="V11" s="291" t="s">
        <v>36</v>
      </c>
      <c r="W11" s="291" t="s">
        <v>36</v>
      </c>
      <c r="X11" s="292" t="s">
        <v>36</v>
      </c>
      <c r="Y11" s="656" t="s">
        <v>37</v>
      </c>
      <c r="Z11" s="656" t="s">
        <v>37</v>
      </c>
      <c r="AA11" s="673"/>
      <c r="AB11" s="656" t="s">
        <v>37</v>
      </c>
    </row>
    <row r="12" spans="1:28" ht="32.25" customHeight="1" x14ac:dyDescent="0.25">
      <c r="A12" s="677"/>
      <c r="B12" s="678"/>
      <c r="C12" s="637"/>
      <c r="D12" s="289" t="s">
        <v>38</v>
      </c>
      <c r="E12" s="14" t="s">
        <v>39</v>
      </c>
      <c r="F12" s="638"/>
      <c r="G12" s="15" t="s">
        <v>37</v>
      </c>
      <c r="H12" s="15" t="s">
        <v>37</v>
      </c>
      <c r="I12" s="15" t="s">
        <v>37</v>
      </c>
      <c r="J12" s="15" t="s">
        <v>37</v>
      </c>
      <c r="K12" s="15" t="s">
        <v>37</v>
      </c>
      <c r="L12" s="15" t="s">
        <v>37</v>
      </c>
      <c r="M12" s="15" t="s">
        <v>37</v>
      </c>
      <c r="N12" s="15" t="s">
        <v>37</v>
      </c>
      <c r="O12" s="15" t="s">
        <v>37</v>
      </c>
      <c r="P12" s="15" t="s">
        <v>37</v>
      </c>
      <c r="Q12" s="15" t="s">
        <v>37</v>
      </c>
      <c r="R12" s="16" t="s">
        <v>37</v>
      </c>
      <c r="S12" s="16" t="s">
        <v>37</v>
      </c>
      <c r="T12" s="16" t="s">
        <v>37</v>
      </c>
      <c r="U12" s="16" t="s">
        <v>37</v>
      </c>
      <c r="V12" s="16" t="s">
        <v>37</v>
      </c>
      <c r="W12" s="16" t="s">
        <v>37</v>
      </c>
      <c r="X12" s="17" t="s">
        <v>37</v>
      </c>
      <c r="Y12" s="656"/>
      <c r="Z12" s="656"/>
      <c r="AA12" s="673"/>
      <c r="AB12" s="656"/>
    </row>
    <row r="13" spans="1:28" s="321" customFormat="1" ht="105" customHeight="1" x14ac:dyDescent="0.25">
      <c r="A13" s="18"/>
      <c r="B13" s="19" t="s">
        <v>40</v>
      </c>
      <c r="C13" s="20" t="s">
        <v>41</v>
      </c>
      <c r="D13" s="20" t="s">
        <v>42</v>
      </c>
      <c r="E13" s="21" t="s">
        <v>43</v>
      </c>
      <c r="F13" s="22" t="s">
        <v>44</v>
      </c>
      <c r="G13" s="23"/>
      <c r="H13" s="23"/>
      <c r="I13" s="23"/>
      <c r="J13" s="23"/>
      <c r="K13" s="23"/>
      <c r="L13" s="23"/>
      <c r="M13" s="23"/>
      <c r="N13" s="23"/>
      <c r="O13" s="23"/>
      <c r="P13" s="23"/>
      <c r="Q13" s="23"/>
      <c r="R13" s="23"/>
      <c r="S13" s="23"/>
      <c r="T13" s="23"/>
      <c r="U13" s="23"/>
      <c r="V13" s="23"/>
      <c r="W13" s="23"/>
      <c r="X13" s="23"/>
      <c r="Y13" s="24"/>
      <c r="Z13" s="24"/>
      <c r="AA13" s="25"/>
      <c r="AB13" s="24"/>
    </row>
    <row r="14" spans="1:28" s="610" customFormat="1" ht="25.5" customHeight="1" x14ac:dyDescent="0.2">
      <c r="A14" s="607">
        <v>17</v>
      </c>
      <c r="B14" s="608" t="s">
        <v>224</v>
      </c>
      <c r="C14" s="434" t="str">
        <f>IF(AA14&gt;=450000,"LPN",IF(AND(AA14&gt;190000,AA14&lt;470000),"LP",IF(AND(AA14&gt;=56000,AA14&lt;=190000),"3C","2C ")))</f>
        <v xml:space="preserve">2C </v>
      </c>
      <c r="D14" s="435" t="s">
        <v>1325</v>
      </c>
      <c r="E14" s="608" t="s">
        <v>1332</v>
      </c>
      <c r="F14" s="608" t="s">
        <v>1326</v>
      </c>
      <c r="G14" s="209" t="s">
        <v>49</v>
      </c>
      <c r="H14" s="209" t="s">
        <v>49</v>
      </c>
      <c r="I14" s="209" t="s">
        <v>49</v>
      </c>
      <c r="J14" s="209" t="s">
        <v>49</v>
      </c>
      <c r="K14" s="209">
        <f>SUM(L14-8)</f>
        <v>41340</v>
      </c>
      <c r="L14" s="209">
        <f>SUM(M14*1)</f>
        <v>41348</v>
      </c>
      <c r="M14" s="209">
        <f>SUM(N14*1)</f>
        <v>41348</v>
      </c>
      <c r="N14" s="209">
        <f>SUM(O14-1)</f>
        <v>41348</v>
      </c>
      <c r="O14" s="209">
        <f>SUM(U14-3)</f>
        <v>41349</v>
      </c>
      <c r="P14" s="209">
        <f>SUM(U14*1)</f>
        <v>41352</v>
      </c>
      <c r="Q14" s="209" t="s">
        <v>49</v>
      </c>
      <c r="R14" s="209" t="s">
        <v>49</v>
      </c>
      <c r="S14" s="209" t="s">
        <v>49</v>
      </c>
      <c r="T14" s="209" t="s">
        <v>49</v>
      </c>
      <c r="U14" s="209">
        <f>SUM(V14-4)</f>
        <v>41352</v>
      </c>
      <c r="V14" s="209">
        <f>SUM(W14-4)</f>
        <v>41356</v>
      </c>
      <c r="W14" s="209">
        <f>SUM(X14-3)</f>
        <v>41360</v>
      </c>
      <c r="X14" s="209">
        <v>41363</v>
      </c>
      <c r="Y14" s="438"/>
      <c r="Z14" s="438"/>
      <c r="AA14" s="609">
        <v>39000</v>
      </c>
      <c r="AB14" s="438"/>
    </row>
    <row r="15" spans="1:28" s="325" customFormat="1" ht="25.5" customHeight="1" x14ac:dyDescent="0.2">
      <c r="A15" s="293"/>
      <c r="B15" s="349" t="s">
        <v>1333</v>
      </c>
      <c r="C15" s="126"/>
      <c r="D15" s="127"/>
      <c r="E15" s="605"/>
      <c r="F15" s="590"/>
      <c r="G15" s="31"/>
      <c r="H15" s="31"/>
      <c r="I15" s="31"/>
      <c r="J15" s="31"/>
      <c r="K15" s="31"/>
      <c r="L15" s="31"/>
      <c r="M15" s="31"/>
      <c r="N15" s="31"/>
      <c r="O15" s="31"/>
      <c r="P15" s="32"/>
      <c r="Q15" s="32"/>
      <c r="R15" s="32"/>
      <c r="S15" s="32"/>
      <c r="T15" s="32"/>
      <c r="U15" s="32"/>
      <c r="V15" s="32"/>
      <c r="W15" s="32"/>
      <c r="X15" s="33"/>
      <c r="Y15" s="34"/>
      <c r="Z15" s="34"/>
      <c r="AA15" s="324"/>
      <c r="AB15" s="34"/>
    </row>
    <row r="16" spans="1:28" s="325" customFormat="1" ht="25.5" customHeight="1" x14ac:dyDescent="0.2">
      <c r="A16" s="293"/>
      <c r="B16" s="349" t="s">
        <v>1334</v>
      </c>
      <c r="C16" s="126"/>
      <c r="D16" s="127"/>
      <c r="E16" s="605"/>
      <c r="F16" s="590"/>
      <c r="G16" s="31"/>
      <c r="H16" s="31"/>
      <c r="I16" s="31"/>
      <c r="J16" s="31"/>
      <c r="K16" s="31"/>
      <c r="L16" s="31"/>
      <c r="M16" s="31"/>
      <c r="N16" s="31"/>
      <c r="O16" s="31"/>
      <c r="P16" s="32"/>
      <c r="Q16" s="32"/>
      <c r="R16" s="32"/>
      <c r="S16" s="32"/>
      <c r="T16" s="32"/>
      <c r="U16" s="32"/>
      <c r="V16" s="32"/>
      <c r="W16" s="32"/>
      <c r="X16" s="33"/>
      <c r="Y16" s="34"/>
      <c r="Z16" s="34"/>
      <c r="AA16" s="324"/>
      <c r="AB16" s="34"/>
    </row>
    <row r="17" spans="1:28" s="325" customFormat="1" ht="25.5" customHeight="1" x14ac:dyDescent="0.2">
      <c r="A17" s="293"/>
      <c r="B17" s="349" t="s">
        <v>1335</v>
      </c>
      <c r="C17" s="126"/>
      <c r="D17" s="127"/>
      <c r="E17" s="605"/>
      <c r="F17" s="590"/>
      <c r="G17" s="31"/>
      <c r="H17" s="31"/>
      <c r="I17" s="31"/>
      <c r="J17" s="31"/>
      <c r="K17" s="31"/>
      <c r="L17" s="31"/>
      <c r="M17" s="31"/>
      <c r="N17" s="31"/>
      <c r="O17" s="31"/>
      <c r="P17" s="32"/>
      <c r="Q17" s="32"/>
      <c r="R17" s="32"/>
      <c r="S17" s="32"/>
      <c r="T17" s="32"/>
      <c r="U17" s="32"/>
      <c r="V17" s="32"/>
      <c r="W17" s="32"/>
      <c r="X17" s="33"/>
      <c r="Y17" s="34"/>
      <c r="Z17" s="34"/>
      <c r="AA17" s="324"/>
      <c r="AB17" s="34"/>
    </row>
    <row r="18" spans="1:28" s="444" customFormat="1" ht="32.25" customHeight="1" x14ac:dyDescent="0.25">
      <c r="A18" s="445">
        <v>18</v>
      </c>
      <c r="B18" s="445" t="s">
        <v>274</v>
      </c>
      <c r="C18" s="206" t="s">
        <v>289</v>
      </c>
      <c r="D18" s="435" t="s">
        <v>1325</v>
      </c>
      <c r="E18" s="611" t="s">
        <v>1336</v>
      </c>
      <c r="F18" s="608" t="s">
        <v>1326</v>
      </c>
      <c r="G18" s="460" t="s">
        <v>49</v>
      </c>
      <c r="H18" s="460" t="s">
        <v>49</v>
      </c>
      <c r="I18" s="460" t="s">
        <v>49</v>
      </c>
      <c r="J18" s="460" t="s">
        <v>49</v>
      </c>
      <c r="K18" s="460" t="s">
        <v>49</v>
      </c>
      <c r="L18" s="460" t="s">
        <v>49</v>
      </c>
      <c r="M18" s="460" t="s">
        <v>49</v>
      </c>
      <c r="N18" s="460" t="s">
        <v>49</v>
      </c>
      <c r="O18" s="460" t="s">
        <v>49</v>
      </c>
      <c r="P18" s="460" t="s">
        <v>49</v>
      </c>
      <c r="Q18" s="460" t="s">
        <v>49</v>
      </c>
      <c r="R18" s="460" t="s">
        <v>49</v>
      </c>
      <c r="S18" s="460" t="s">
        <v>49</v>
      </c>
      <c r="T18" s="460" t="s">
        <v>49</v>
      </c>
      <c r="U18" s="209">
        <f>SUM(V18-2)</f>
        <v>41356</v>
      </c>
      <c r="V18" s="209">
        <f>SUM(W18-3)</f>
        <v>41358</v>
      </c>
      <c r="W18" s="460">
        <f>SUM(X18-2)</f>
        <v>41361</v>
      </c>
      <c r="X18" s="460">
        <v>41363</v>
      </c>
      <c r="Y18" s="210"/>
      <c r="Z18" s="210"/>
      <c r="AA18" s="612">
        <v>41450</v>
      </c>
      <c r="AB18" s="433"/>
    </row>
    <row r="19" spans="1:28" ht="32.25" customHeight="1" x14ac:dyDescent="0.25">
      <c r="A19" s="293"/>
      <c r="B19" s="430" t="s">
        <v>1337</v>
      </c>
      <c r="C19" s="429"/>
      <c r="D19" s="127"/>
      <c r="E19" s="591"/>
      <c r="F19" s="590"/>
      <c r="G19" s="110"/>
      <c r="H19" s="110"/>
      <c r="I19" s="110"/>
      <c r="J19" s="110"/>
      <c r="K19" s="110"/>
      <c r="L19" s="110"/>
      <c r="M19" s="110"/>
      <c r="N19" s="110"/>
      <c r="O19" s="110"/>
      <c r="P19" s="110"/>
      <c r="Q19" s="110"/>
      <c r="R19" s="110"/>
      <c r="S19" s="110"/>
      <c r="T19" s="110"/>
      <c r="U19" s="32"/>
      <c r="V19" s="32"/>
      <c r="W19" s="131"/>
      <c r="X19" s="40"/>
      <c r="Y19" s="290"/>
      <c r="Z19" s="290"/>
      <c r="AA19" s="327"/>
      <c r="AB19" s="46"/>
    </row>
    <row r="20" spans="1:28" ht="32.25" customHeight="1" x14ac:dyDescent="0.25">
      <c r="A20" s="293"/>
      <c r="B20" s="430" t="s">
        <v>1338</v>
      </c>
      <c r="C20" s="429"/>
      <c r="D20" s="127"/>
      <c r="E20" s="591"/>
      <c r="F20" s="590"/>
      <c r="G20" s="110"/>
      <c r="H20" s="110"/>
      <c r="I20" s="110"/>
      <c r="J20" s="110"/>
      <c r="K20" s="110"/>
      <c r="L20" s="110"/>
      <c r="M20" s="110"/>
      <c r="N20" s="110"/>
      <c r="O20" s="110"/>
      <c r="P20" s="110"/>
      <c r="Q20" s="110"/>
      <c r="R20" s="110"/>
      <c r="S20" s="110"/>
      <c r="T20" s="110"/>
      <c r="U20" s="32"/>
      <c r="V20" s="32"/>
      <c r="W20" s="131"/>
      <c r="X20" s="40"/>
      <c r="Y20" s="290"/>
      <c r="Z20" s="290"/>
      <c r="AA20" s="327"/>
      <c r="AB20" s="46"/>
    </row>
    <row r="21" spans="1:28" s="444" customFormat="1" ht="32.25" customHeight="1" x14ac:dyDescent="0.25">
      <c r="A21" s="607">
        <v>19</v>
      </c>
      <c r="B21" s="445" t="s">
        <v>275</v>
      </c>
      <c r="C21" s="206" t="str">
        <f>IF(AA21&gt;=450000,"LPN",IF(AND(AA21&gt;180000,AA21&lt;450000),"LP",IF(AND(AA21&gt;=53000,AA21&lt;=180000),"3C","2C ")))</f>
        <v xml:space="preserve">2C </v>
      </c>
      <c r="D21" s="435" t="s">
        <v>1325</v>
      </c>
      <c r="E21" s="611" t="s">
        <v>1339</v>
      </c>
      <c r="F21" s="608" t="s">
        <v>1326</v>
      </c>
      <c r="G21" s="209" t="s">
        <v>49</v>
      </c>
      <c r="H21" s="209" t="s">
        <v>49</v>
      </c>
      <c r="I21" s="209" t="s">
        <v>49</v>
      </c>
      <c r="J21" s="209" t="s">
        <v>49</v>
      </c>
      <c r="K21" s="209">
        <f>SUM(L21-8)</f>
        <v>41390</v>
      </c>
      <c r="L21" s="209">
        <f>SUM(M21*1)</f>
        <v>41398</v>
      </c>
      <c r="M21" s="209">
        <f>SUM(N21*1)</f>
        <v>41398</v>
      </c>
      <c r="N21" s="209">
        <f>SUM(O21-1)</f>
        <v>41398</v>
      </c>
      <c r="O21" s="209">
        <f>SUM(U21-3)</f>
        <v>41399</v>
      </c>
      <c r="P21" s="209">
        <f>SUM(U21*1)</f>
        <v>41402</v>
      </c>
      <c r="Q21" s="209" t="s">
        <v>49</v>
      </c>
      <c r="R21" s="209" t="s">
        <v>49</v>
      </c>
      <c r="S21" s="209" t="s">
        <v>49</v>
      </c>
      <c r="T21" s="209" t="s">
        <v>49</v>
      </c>
      <c r="U21" s="209">
        <f t="shared" ref="U21:V30" si="0">SUM(V21-4)</f>
        <v>41402</v>
      </c>
      <c r="V21" s="209">
        <f t="shared" si="0"/>
        <v>41406</v>
      </c>
      <c r="W21" s="209">
        <f>SUM(X21-3)</f>
        <v>41410</v>
      </c>
      <c r="X21" s="460">
        <v>41413</v>
      </c>
      <c r="Y21" s="210"/>
      <c r="Z21" s="210"/>
      <c r="AA21" s="612">
        <v>22000</v>
      </c>
      <c r="AB21" s="433"/>
    </row>
    <row r="22" spans="1:28" ht="32.25" customHeight="1" x14ac:dyDescent="0.25">
      <c r="A22" s="293"/>
      <c r="B22" s="430" t="s">
        <v>1340</v>
      </c>
      <c r="C22" s="429"/>
      <c r="D22" s="127"/>
      <c r="E22" s="591"/>
      <c r="F22" s="590"/>
      <c r="G22" s="31"/>
      <c r="H22" s="31"/>
      <c r="I22" s="31"/>
      <c r="J22" s="31"/>
      <c r="K22" s="31"/>
      <c r="L22" s="31"/>
      <c r="M22" s="31"/>
      <c r="N22" s="31"/>
      <c r="O22" s="31"/>
      <c r="P22" s="32"/>
      <c r="Q22" s="32"/>
      <c r="R22" s="32"/>
      <c r="S22" s="32"/>
      <c r="T22" s="32"/>
      <c r="U22" s="32"/>
      <c r="V22" s="32"/>
      <c r="W22" s="32"/>
      <c r="X22" s="40"/>
      <c r="Y22" s="290"/>
      <c r="Z22" s="290"/>
      <c r="AA22" s="327"/>
      <c r="AB22" s="46"/>
    </row>
    <row r="23" spans="1:28" s="444" customFormat="1" ht="32.25" customHeight="1" x14ac:dyDescent="0.25">
      <c r="A23" s="445">
        <v>20</v>
      </c>
      <c r="B23" s="445" t="s">
        <v>276</v>
      </c>
      <c r="C23" s="206" t="str">
        <f>IF(AA23&gt;=450000,"LPN",IF(AND(AA23&gt;180000,AA23&lt;450000),"LP",IF(AND(AA23&gt;=53000,AA23&lt;=180000),"3C","2C ")))</f>
        <v xml:space="preserve">2C </v>
      </c>
      <c r="D23" s="435" t="s">
        <v>1325</v>
      </c>
      <c r="E23" s="611" t="s">
        <v>1341</v>
      </c>
      <c r="F23" s="608" t="s">
        <v>1326</v>
      </c>
      <c r="G23" s="209" t="s">
        <v>49</v>
      </c>
      <c r="H23" s="209" t="s">
        <v>49</v>
      </c>
      <c r="I23" s="209" t="s">
        <v>49</v>
      </c>
      <c r="J23" s="209" t="s">
        <v>49</v>
      </c>
      <c r="K23" s="209">
        <f>SUM(L23-8)</f>
        <v>41332</v>
      </c>
      <c r="L23" s="209">
        <f>SUM(M23*1)</f>
        <v>41340</v>
      </c>
      <c r="M23" s="209">
        <f>SUM(N23*1)</f>
        <v>41340</v>
      </c>
      <c r="N23" s="209">
        <f>SUM(O23-1)</f>
        <v>41340</v>
      </c>
      <c r="O23" s="209">
        <f>SUM(U23-3)</f>
        <v>41341</v>
      </c>
      <c r="P23" s="209">
        <f>SUM(U23*1)</f>
        <v>41344</v>
      </c>
      <c r="Q23" s="209" t="s">
        <v>49</v>
      </c>
      <c r="R23" s="209" t="s">
        <v>49</v>
      </c>
      <c r="S23" s="209" t="s">
        <v>49</v>
      </c>
      <c r="T23" s="209" t="s">
        <v>49</v>
      </c>
      <c r="U23" s="209">
        <f t="shared" si="0"/>
        <v>41344</v>
      </c>
      <c r="V23" s="209">
        <f t="shared" si="0"/>
        <v>41348</v>
      </c>
      <c r="W23" s="209">
        <f>SUM(X23-3)</f>
        <v>41352</v>
      </c>
      <c r="X23" s="209">
        <v>41355</v>
      </c>
      <c r="Y23" s="210"/>
      <c r="Z23" s="210"/>
      <c r="AA23" s="612">
        <v>18000</v>
      </c>
      <c r="AB23" s="433"/>
    </row>
    <row r="24" spans="1:28" ht="32.25" customHeight="1" x14ac:dyDescent="0.25">
      <c r="A24" s="293"/>
      <c r="B24" s="430" t="s">
        <v>1342</v>
      </c>
      <c r="C24" s="429"/>
      <c r="D24" s="127"/>
      <c r="E24" s="591"/>
      <c r="F24" s="590"/>
      <c r="G24" s="31"/>
      <c r="H24" s="31"/>
      <c r="I24" s="31"/>
      <c r="J24" s="31"/>
      <c r="K24" s="31"/>
      <c r="L24" s="31"/>
      <c r="M24" s="31"/>
      <c r="N24" s="31"/>
      <c r="O24" s="31"/>
      <c r="P24" s="32"/>
      <c r="Q24" s="32"/>
      <c r="R24" s="32"/>
      <c r="S24" s="32"/>
      <c r="T24" s="32"/>
      <c r="U24" s="32"/>
      <c r="V24" s="32"/>
      <c r="W24" s="32"/>
      <c r="X24" s="33"/>
      <c r="Y24" s="290"/>
      <c r="Z24" s="290"/>
      <c r="AA24" s="327"/>
      <c r="AB24" s="46"/>
    </row>
    <row r="25" spans="1:28" ht="32.25" customHeight="1" x14ac:dyDescent="0.25">
      <c r="A25" s="293"/>
      <c r="B25" s="430" t="s">
        <v>1343</v>
      </c>
      <c r="C25" s="429"/>
      <c r="D25" s="127"/>
      <c r="E25" s="591"/>
      <c r="F25" s="590"/>
      <c r="G25" s="31"/>
      <c r="H25" s="31"/>
      <c r="I25" s="31"/>
      <c r="J25" s="31"/>
      <c r="K25" s="31"/>
      <c r="L25" s="31"/>
      <c r="M25" s="31"/>
      <c r="N25" s="31"/>
      <c r="O25" s="31"/>
      <c r="P25" s="32"/>
      <c r="Q25" s="32"/>
      <c r="R25" s="32"/>
      <c r="S25" s="32"/>
      <c r="T25" s="32"/>
      <c r="U25" s="32"/>
      <c r="V25" s="32"/>
      <c r="W25" s="32"/>
      <c r="X25" s="33"/>
      <c r="Y25" s="290"/>
      <c r="Z25" s="290"/>
      <c r="AA25" s="327"/>
      <c r="AB25" s="46"/>
    </row>
    <row r="26" spans="1:28" s="444" customFormat="1" ht="32.25" customHeight="1" x14ac:dyDescent="0.25">
      <c r="A26" s="607">
        <v>21</v>
      </c>
      <c r="B26" s="445" t="s">
        <v>1344</v>
      </c>
      <c r="C26" s="206" t="str">
        <f>IF(AA26&gt;=450000,"LPN",IF(AND(AA26&gt;180000,AA26&lt;450000),"LP",IF(AND(AA26&gt;=53000,AA26&lt;=180000),"3C","2C ")))</f>
        <v xml:space="preserve">2C </v>
      </c>
      <c r="D26" s="435" t="s">
        <v>1325</v>
      </c>
      <c r="E26" s="611" t="s">
        <v>1345</v>
      </c>
      <c r="F26" s="608" t="s">
        <v>1326</v>
      </c>
      <c r="G26" s="209" t="s">
        <v>49</v>
      </c>
      <c r="H26" s="209" t="s">
        <v>49</v>
      </c>
      <c r="I26" s="209" t="s">
        <v>49</v>
      </c>
      <c r="J26" s="209" t="s">
        <v>49</v>
      </c>
      <c r="K26" s="209">
        <f>SUM(L26-8)</f>
        <v>41554</v>
      </c>
      <c r="L26" s="209">
        <f>SUM(M26*1)</f>
        <v>41562</v>
      </c>
      <c r="M26" s="209">
        <f>SUM(N26*1)</f>
        <v>41562</v>
      </c>
      <c r="N26" s="209">
        <f>SUM(O26-1)</f>
        <v>41562</v>
      </c>
      <c r="O26" s="209">
        <f>SUM(U26-3)</f>
        <v>41563</v>
      </c>
      <c r="P26" s="209">
        <f>SUM(U26*1)</f>
        <v>41566</v>
      </c>
      <c r="Q26" s="209" t="s">
        <v>49</v>
      </c>
      <c r="R26" s="209" t="s">
        <v>49</v>
      </c>
      <c r="S26" s="209" t="s">
        <v>49</v>
      </c>
      <c r="T26" s="209" t="s">
        <v>49</v>
      </c>
      <c r="U26" s="209">
        <f t="shared" si="0"/>
        <v>41566</v>
      </c>
      <c r="V26" s="209">
        <f t="shared" si="0"/>
        <v>41570</v>
      </c>
      <c r="W26" s="209">
        <f>SUM(X26-3)</f>
        <v>41574</v>
      </c>
      <c r="X26" s="209">
        <v>41577</v>
      </c>
      <c r="Y26" s="210"/>
      <c r="Z26" s="210"/>
      <c r="AA26" s="612">
        <v>40000</v>
      </c>
      <c r="AB26" s="433"/>
    </row>
    <row r="27" spans="1:28" ht="32.25" customHeight="1" x14ac:dyDescent="0.25">
      <c r="A27" s="293"/>
      <c r="B27" s="430" t="s">
        <v>1346</v>
      </c>
      <c r="C27" s="429"/>
      <c r="D27" s="127"/>
      <c r="E27" s="591"/>
      <c r="F27" s="590"/>
      <c r="G27" s="31"/>
      <c r="H27" s="31"/>
      <c r="I27" s="31"/>
      <c r="J27" s="31"/>
      <c r="K27" s="31"/>
      <c r="L27" s="31"/>
      <c r="M27" s="31"/>
      <c r="N27" s="31"/>
      <c r="O27" s="31"/>
      <c r="P27" s="32"/>
      <c r="Q27" s="32"/>
      <c r="R27" s="32"/>
      <c r="S27" s="32"/>
      <c r="T27" s="32"/>
      <c r="U27" s="32"/>
      <c r="V27" s="32"/>
      <c r="W27" s="32"/>
      <c r="X27" s="33"/>
      <c r="Y27" s="290"/>
      <c r="Z27" s="290"/>
      <c r="AA27" s="327"/>
      <c r="AB27" s="46"/>
    </row>
    <row r="28" spans="1:28" s="444" customFormat="1" ht="32.25" customHeight="1" x14ac:dyDescent="0.25">
      <c r="A28" s="445">
        <v>22</v>
      </c>
      <c r="B28" s="445" t="s">
        <v>414</v>
      </c>
      <c r="C28" s="206" t="str">
        <f>IF(AA28&gt;=450000,"LPN",IF(AND(AA28&gt;180000,AA28&lt;450000),"LP",IF(AND(AA28&gt;=53000,AA28&lt;=180000),"3C","2C ")))</f>
        <v xml:space="preserve">2C </v>
      </c>
      <c r="D28" s="435" t="s">
        <v>1325</v>
      </c>
      <c r="E28" s="611" t="s">
        <v>1347</v>
      </c>
      <c r="F28" s="608" t="s">
        <v>1326</v>
      </c>
      <c r="G28" s="209" t="s">
        <v>49</v>
      </c>
      <c r="H28" s="209" t="s">
        <v>49</v>
      </c>
      <c r="I28" s="209" t="s">
        <v>49</v>
      </c>
      <c r="J28" s="209" t="s">
        <v>49</v>
      </c>
      <c r="K28" s="209">
        <f>SUM(L28-8)</f>
        <v>41374</v>
      </c>
      <c r="L28" s="209">
        <f>SUM(M28*1)</f>
        <v>41382</v>
      </c>
      <c r="M28" s="209">
        <f>SUM(N28*1)</f>
        <v>41382</v>
      </c>
      <c r="N28" s="209">
        <f>SUM(O28-1)</f>
        <v>41382</v>
      </c>
      <c r="O28" s="209">
        <f>SUM(U28-3)</f>
        <v>41383</v>
      </c>
      <c r="P28" s="209">
        <f>SUM(U28*1)</f>
        <v>41386</v>
      </c>
      <c r="Q28" s="209" t="s">
        <v>49</v>
      </c>
      <c r="R28" s="209" t="s">
        <v>49</v>
      </c>
      <c r="S28" s="209" t="s">
        <v>49</v>
      </c>
      <c r="T28" s="209" t="s">
        <v>49</v>
      </c>
      <c r="U28" s="209">
        <f t="shared" si="0"/>
        <v>41386</v>
      </c>
      <c r="V28" s="209">
        <f t="shared" si="0"/>
        <v>41390</v>
      </c>
      <c r="W28" s="209">
        <f>SUM(X28-3)</f>
        <v>41394</v>
      </c>
      <c r="X28" s="209">
        <v>41397</v>
      </c>
      <c r="Y28" s="210"/>
      <c r="Z28" s="210"/>
      <c r="AA28" s="612">
        <v>25000</v>
      </c>
      <c r="AB28" s="433"/>
    </row>
    <row r="29" spans="1:28" ht="32.25" customHeight="1" x14ac:dyDescent="0.25">
      <c r="A29" s="430"/>
      <c r="B29" s="430" t="s">
        <v>1348</v>
      </c>
      <c r="C29" s="429"/>
      <c r="D29" s="127"/>
      <c r="E29" s="591"/>
      <c r="F29" s="590"/>
      <c r="G29" s="31"/>
      <c r="H29" s="31"/>
      <c r="I29" s="31"/>
      <c r="J29" s="31"/>
      <c r="K29" s="31"/>
      <c r="L29" s="31"/>
      <c r="M29" s="31"/>
      <c r="N29" s="31"/>
      <c r="O29" s="31"/>
      <c r="P29" s="32"/>
      <c r="Q29" s="32"/>
      <c r="R29" s="32"/>
      <c r="S29" s="32"/>
      <c r="T29" s="32"/>
      <c r="U29" s="32"/>
      <c r="V29" s="32"/>
      <c r="W29" s="32"/>
      <c r="X29" s="33"/>
      <c r="Y29" s="290"/>
      <c r="Z29" s="290"/>
      <c r="AA29" s="327"/>
      <c r="AB29" s="46"/>
    </row>
    <row r="30" spans="1:28" s="444" customFormat="1" ht="32.25" customHeight="1" x14ac:dyDescent="0.25">
      <c r="A30" s="445">
        <v>23</v>
      </c>
      <c r="B30" s="445" t="s">
        <v>71</v>
      </c>
      <c r="C30" s="206" t="str">
        <f>IF(AA30&gt;=450000,"LPN",IF(AND(AA30&gt;180000,AA30&lt;450000),"LP",IF(AND(AA30&gt;=53000,AA30&lt;=180000),"3C","2C ")))</f>
        <v>3C</v>
      </c>
      <c r="D30" s="435" t="s">
        <v>1325</v>
      </c>
      <c r="E30" s="611" t="s">
        <v>1349</v>
      </c>
      <c r="F30" s="608" t="s">
        <v>1326</v>
      </c>
      <c r="G30" s="209" t="s">
        <v>49</v>
      </c>
      <c r="H30" s="209" t="s">
        <v>49</v>
      </c>
      <c r="I30" s="209" t="s">
        <v>49</v>
      </c>
      <c r="J30" s="209" t="s">
        <v>49</v>
      </c>
      <c r="K30" s="209">
        <f>SUM(L30-8)</f>
        <v>41369</v>
      </c>
      <c r="L30" s="209">
        <f>SUM(M30*1)</f>
        <v>41377</v>
      </c>
      <c r="M30" s="209">
        <f>SUM(N30*1)</f>
        <v>41377</v>
      </c>
      <c r="N30" s="209">
        <f>SUM(O30-1)</f>
        <v>41377</v>
      </c>
      <c r="O30" s="209">
        <f>SUM(U30-3)</f>
        <v>41378</v>
      </c>
      <c r="P30" s="209">
        <f>SUM(U30*1)</f>
        <v>41381</v>
      </c>
      <c r="Q30" s="209" t="s">
        <v>49</v>
      </c>
      <c r="R30" s="209" t="s">
        <v>49</v>
      </c>
      <c r="S30" s="209" t="s">
        <v>49</v>
      </c>
      <c r="T30" s="209" t="s">
        <v>49</v>
      </c>
      <c r="U30" s="209">
        <f t="shared" si="0"/>
        <v>41381</v>
      </c>
      <c r="V30" s="209">
        <f t="shared" si="0"/>
        <v>41385</v>
      </c>
      <c r="W30" s="209">
        <f>SUM(X30-3)</f>
        <v>41389</v>
      </c>
      <c r="X30" s="209">
        <v>41392</v>
      </c>
      <c r="Y30" s="210"/>
      <c r="Z30" s="210"/>
      <c r="AA30" s="612">
        <v>79390</v>
      </c>
      <c r="AB30" s="433"/>
    </row>
    <row r="31" spans="1:28" ht="32.25" customHeight="1" x14ac:dyDescent="0.25">
      <c r="A31" s="430"/>
      <c r="B31" s="606" t="s">
        <v>1350</v>
      </c>
      <c r="C31" s="429"/>
      <c r="D31" s="127"/>
      <c r="E31" s="591"/>
      <c r="F31" s="590"/>
      <c r="G31" s="31"/>
      <c r="H31" s="31"/>
      <c r="I31" s="31"/>
      <c r="J31" s="31"/>
      <c r="K31" s="31"/>
      <c r="L31" s="31"/>
      <c r="M31" s="31"/>
      <c r="N31" s="31"/>
      <c r="O31" s="31"/>
      <c r="P31" s="32"/>
      <c r="Q31" s="32"/>
      <c r="R31" s="32"/>
      <c r="S31" s="32"/>
      <c r="T31" s="32"/>
      <c r="U31" s="32"/>
      <c r="V31" s="32"/>
      <c r="W31" s="32"/>
      <c r="X31" s="33"/>
      <c r="Y31" s="290"/>
      <c r="Z31" s="290"/>
      <c r="AA31" s="327"/>
      <c r="AB31" s="46"/>
    </row>
    <row r="32" spans="1:28" ht="32.25" customHeight="1" x14ac:dyDescent="0.25">
      <c r="A32" s="430"/>
      <c r="B32" s="606" t="s">
        <v>1351</v>
      </c>
      <c r="C32" s="429"/>
      <c r="D32" s="127"/>
      <c r="E32" s="591"/>
      <c r="F32" s="590"/>
      <c r="G32" s="31"/>
      <c r="H32" s="31"/>
      <c r="I32" s="31"/>
      <c r="J32" s="31"/>
      <c r="K32" s="31"/>
      <c r="L32" s="31"/>
      <c r="M32" s="31"/>
      <c r="N32" s="31"/>
      <c r="O32" s="31"/>
      <c r="P32" s="32"/>
      <c r="Q32" s="32"/>
      <c r="R32" s="32"/>
      <c r="S32" s="32"/>
      <c r="T32" s="32"/>
      <c r="U32" s="32"/>
      <c r="V32" s="32"/>
      <c r="W32" s="32"/>
      <c r="X32" s="33"/>
      <c r="Y32" s="290"/>
      <c r="Z32" s="290"/>
      <c r="AA32" s="327"/>
      <c r="AB32" s="46"/>
    </row>
    <row r="33" spans="1:28" ht="32.25" customHeight="1" x14ac:dyDescent="0.25">
      <c r="A33" s="430"/>
      <c r="B33" s="606" t="s">
        <v>1352</v>
      </c>
      <c r="C33" s="429"/>
      <c r="D33" s="127"/>
      <c r="E33" s="591"/>
      <c r="F33" s="590"/>
      <c r="G33" s="31"/>
      <c r="H33" s="31"/>
      <c r="I33" s="31"/>
      <c r="J33" s="31"/>
      <c r="K33" s="31"/>
      <c r="L33" s="31"/>
      <c r="M33" s="31"/>
      <c r="N33" s="31"/>
      <c r="O33" s="31"/>
      <c r="P33" s="32"/>
      <c r="Q33" s="32"/>
      <c r="R33" s="32"/>
      <c r="S33" s="32"/>
      <c r="T33" s="32"/>
      <c r="U33" s="32"/>
      <c r="V33" s="32"/>
      <c r="W33" s="32"/>
      <c r="X33" s="33"/>
      <c r="Y33" s="290"/>
      <c r="Z33" s="290"/>
      <c r="AA33" s="327"/>
      <c r="AB33" s="46"/>
    </row>
    <row r="34" spans="1:28" ht="32.25" customHeight="1" x14ac:dyDescent="0.25">
      <c r="A34" s="430"/>
      <c r="B34" s="606" t="s">
        <v>1353</v>
      </c>
      <c r="C34" s="429"/>
      <c r="D34" s="127"/>
      <c r="E34" s="591"/>
      <c r="F34" s="590"/>
      <c r="G34" s="31"/>
      <c r="H34" s="31"/>
      <c r="I34" s="31"/>
      <c r="J34" s="31"/>
      <c r="K34" s="31"/>
      <c r="L34" s="31"/>
      <c r="M34" s="31"/>
      <c r="N34" s="31"/>
      <c r="O34" s="31"/>
      <c r="P34" s="32"/>
      <c r="Q34" s="32"/>
      <c r="R34" s="32"/>
      <c r="S34" s="32"/>
      <c r="T34" s="32"/>
      <c r="U34" s="32"/>
      <c r="V34" s="32"/>
      <c r="W34" s="32"/>
      <c r="X34" s="33"/>
      <c r="Y34" s="290"/>
      <c r="Z34" s="290"/>
      <c r="AA34" s="327"/>
      <c r="AB34" s="46"/>
    </row>
    <row r="35" spans="1:28" ht="32.25" customHeight="1" x14ac:dyDescent="0.25">
      <c r="A35" s="430"/>
      <c r="B35" s="606" t="s">
        <v>1354</v>
      </c>
      <c r="C35" s="429"/>
      <c r="D35" s="127"/>
      <c r="E35" s="591"/>
      <c r="F35" s="590"/>
      <c r="G35" s="31"/>
      <c r="H35" s="31"/>
      <c r="I35" s="31"/>
      <c r="J35" s="31"/>
      <c r="K35" s="31"/>
      <c r="L35" s="31"/>
      <c r="M35" s="31"/>
      <c r="N35" s="31"/>
      <c r="O35" s="31"/>
      <c r="P35" s="32"/>
      <c r="Q35" s="32"/>
      <c r="R35" s="32"/>
      <c r="S35" s="32"/>
      <c r="T35" s="32"/>
      <c r="U35" s="32"/>
      <c r="V35" s="32"/>
      <c r="W35" s="32"/>
      <c r="X35" s="33"/>
      <c r="Y35" s="290"/>
      <c r="Z35" s="290"/>
      <c r="AA35" s="327"/>
      <c r="AB35" s="46"/>
    </row>
    <row r="36" spans="1:28" ht="32.25" customHeight="1" x14ac:dyDescent="0.25">
      <c r="A36" s="430"/>
      <c r="B36" s="606" t="s">
        <v>1355</v>
      </c>
      <c r="C36" s="429"/>
      <c r="D36" s="127"/>
      <c r="E36" s="591"/>
      <c r="F36" s="590"/>
      <c r="G36" s="31"/>
      <c r="H36" s="31"/>
      <c r="I36" s="31"/>
      <c r="J36" s="31"/>
      <c r="K36" s="31"/>
      <c r="L36" s="31"/>
      <c r="M36" s="31"/>
      <c r="N36" s="31"/>
      <c r="O36" s="31"/>
      <c r="P36" s="32"/>
      <c r="Q36" s="32"/>
      <c r="R36" s="32"/>
      <c r="S36" s="32"/>
      <c r="T36" s="32"/>
      <c r="U36" s="32"/>
      <c r="V36" s="32"/>
      <c r="W36" s="32"/>
      <c r="X36" s="33"/>
      <c r="Y36" s="290"/>
      <c r="Z36" s="290"/>
      <c r="AA36" s="327"/>
      <c r="AB36" s="46"/>
    </row>
    <row r="37" spans="1:28" ht="32.25" customHeight="1" x14ac:dyDescent="0.25">
      <c r="A37" s="430"/>
      <c r="B37" s="606" t="s">
        <v>1356</v>
      </c>
      <c r="C37" s="429"/>
      <c r="D37" s="127"/>
      <c r="E37" s="591"/>
      <c r="F37" s="590"/>
      <c r="G37" s="31"/>
      <c r="H37" s="31"/>
      <c r="I37" s="31"/>
      <c r="J37" s="31"/>
      <c r="K37" s="31"/>
      <c r="L37" s="31"/>
      <c r="M37" s="31"/>
      <c r="N37" s="31"/>
      <c r="O37" s="31"/>
      <c r="P37" s="32"/>
      <c r="Q37" s="32"/>
      <c r="R37" s="32"/>
      <c r="S37" s="32"/>
      <c r="T37" s="32"/>
      <c r="U37" s="32"/>
      <c r="V37" s="32"/>
      <c r="W37" s="32"/>
      <c r="X37" s="33"/>
      <c r="Y37" s="290"/>
      <c r="Z37" s="290"/>
      <c r="AA37" s="327"/>
      <c r="AB37" s="46"/>
    </row>
    <row r="38" spans="1:28" ht="32.25" customHeight="1" x14ac:dyDescent="0.25">
      <c r="A38" s="430"/>
      <c r="B38" s="606" t="s">
        <v>1357</v>
      </c>
      <c r="C38" s="429"/>
      <c r="D38" s="127"/>
      <c r="E38" s="591"/>
      <c r="F38" s="590"/>
      <c r="G38" s="31"/>
      <c r="H38" s="31"/>
      <c r="I38" s="31"/>
      <c r="J38" s="31"/>
      <c r="K38" s="31"/>
      <c r="L38" s="31"/>
      <c r="M38" s="31"/>
      <c r="N38" s="31"/>
      <c r="O38" s="31"/>
      <c r="P38" s="32"/>
      <c r="Q38" s="32"/>
      <c r="R38" s="32"/>
      <c r="S38" s="32"/>
      <c r="T38" s="32"/>
      <c r="U38" s="32"/>
      <c r="V38" s="32"/>
      <c r="W38" s="32"/>
      <c r="X38" s="33"/>
      <c r="Y38" s="290"/>
      <c r="Z38" s="290"/>
      <c r="AA38" s="327"/>
      <c r="AB38" s="46"/>
    </row>
    <row r="39" spans="1:28" ht="32.25" customHeight="1" x14ac:dyDescent="0.25">
      <c r="A39" s="430"/>
      <c r="B39" s="606" t="s">
        <v>1358</v>
      </c>
      <c r="C39" s="429"/>
      <c r="D39" s="127"/>
      <c r="E39" s="591"/>
      <c r="F39" s="590"/>
      <c r="G39" s="31"/>
      <c r="H39" s="31"/>
      <c r="I39" s="31"/>
      <c r="J39" s="31"/>
      <c r="K39" s="31"/>
      <c r="L39" s="31"/>
      <c r="M39" s="31"/>
      <c r="N39" s="31"/>
      <c r="O39" s="31"/>
      <c r="P39" s="32"/>
      <c r="Q39" s="32"/>
      <c r="R39" s="32"/>
      <c r="S39" s="32"/>
      <c r="T39" s="32"/>
      <c r="U39" s="32"/>
      <c r="V39" s="32"/>
      <c r="W39" s="32"/>
      <c r="X39" s="33"/>
      <c r="Y39" s="290"/>
      <c r="Z39" s="290"/>
      <c r="AA39" s="327"/>
      <c r="AB39" s="46"/>
    </row>
    <row r="40" spans="1:28" ht="32.25" customHeight="1" x14ac:dyDescent="0.25">
      <c r="A40" s="430"/>
      <c r="B40" s="606" t="s">
        <v>1359</v>
      </c>
      <c r="C40" s="429"/>
      <c r="D40" s="127"/>
      <c r="E40" s="591"/>
      <c r="F40" s="590"/>
      <c r="G40" s="31"/>
      <c r="H40" s="31"/>
      <c r="I40" s="31"/>
      <c r="J40" s="31"/>
      <c r="K40" s="31"/>
      <c r="L40" s="31"/>
      <c r="M40" s="31"/>
      <c r="N40" s="31"/>
      <c r="O40" s="31"/>
      <c r="P40" s="32"/>
      <c r="Q40" s="32"/>
      <c r="R40" s="32"/>
      <c r="S40" s="32"/>
      <c r="T40" s="32"/>
      <c r="U40" s="32"/>
      <c r="V40" s="32"/>
      <c r="W40" s="32"/>
      <c r="X40" s="33"/>
      <c r="Y40" s="290"/>
      <c r="Z40" s="290"/>
      <c r="AA40" s="327"/>
      <c r="AB40" s="46"/>
    </row>
    <row r="41" spans="1:28" ht="32.25" customHeight="1" x14ac:dyDescent="0.25">
      <c r="A41" s="430"/>
      <c r="B41" s="606" t="s">
        <v>1360</v>
      </c>
      <c r="C41" s="429"/>
      <c r="D41" s="127"/>
      <c r="E41" s="591"/>
      <c r="F41" s="590"/>
      <c r="G41" s="31"/>
      <c r="H41" s="31"/>
      <c r="I41" s="31"/>
      <c r="J41" s="31"/>
      <c r="K41" s="31"/>
      <c r="L41" s="31"/>
      <c r="M41" s="31"/>
      <c r="N41" s="31"/>
      <c r="O41" s="31"/>
      <c r="P41" s="32"/>
      <c r="Q41" s="32"/>
      <c r="R41" s="32"/>
      <c r="S41" s="32"/>
      <c r="T41" s="32"/>
      <c r="U41" s="32"/>
      <c r="V41" s="32"/>
      <c r="W41" s="32"/>
      <c r="X41" s="33"/>
      <c r="Y41" s="290"/>
      <c r="Z41" s="290"/>
      <c r="AA41" s="327"/>
      <c r="AB41" s="46"/>
    </row>
    <row r="42" spans="1:28" ht="32.25" customHeight="1" x14ac:dyDescent="0.25">
      <c r="A42" s="430"/>
      <c r="B42" s="606" t="s">
        <v>1361</v>
      </c>
      <c r="C42" s="429"/>
      <c r="D42" s="127"/>
      <c r="E42" s="591"/>
      <c r="F42" s="590"/>
      <c r="G42" s="31"/>
      <c r="H42" s="31"/>
      <c r="I42" s="31"/>
      <c r="J42" s="31"/>
      <c r="K42" s="31"/>
      <c r="L42" s="31"/>
      <c r="M42" s="31"/>
      <c r="N42" s="31"/>
      <c r="O42" s="31"/>
      <c r="P42" s="32"/>
      <c r="Q42" s="32"/>
      <c r="R42" s="32"/>
      <c r="S42" s="32"/>
      <c r="T42" s="32"/>
      <c r="U42" s="32"/>
      <c r="V42" s="32"/>
      <c r="W42" s="32"/>
      <c r="X42" s="33"/>
      <c r="Y42" s="290"/>
      <c r="Z42" s="290"/>
      <c r="AA42" s="327"/>
      <c r="AB42" s="46"/>
    </row>
    <row r="43" spans="1:28" ht="32.25" customHeight="1" x14ac:dyDescent="0.25">
      <c r="A43" s="430"/>
      <c r="B43" s="606" t="s">
        <v>1342</v>
      </c>
      <c r="C43" s="429"/>
      <c r="D43" s="127"/>
      <c r="E43" s="591"/>
      <c r="F43" s="590"/>
      <c r="G43" s="31"/>
      <c r="H43" s="31"/>
      <c r="I43" s="31"/>
      <c r="J43" s="31"/>
      <c r="K43" s="31"/>
      <c r="L43" s="31"/>
      <c r="M43" s="31"/>
      <c r="N43" s="31"/>
      <c r="O43" s="31"/>
      <c r="P43" s="32"/>
      <c r="Q43" s="32"/>
      <c r="R43" s="32"/>
      <c r="S43" s="32"/>
      <c r="T43" s="32"/>
      <c r="U43" s="32"/>
      <c r="V43" s="32"/>
      <c r="W43" s="32"/>
      <c r="X43" s="33"/>
      <c r="Y43" s="290"/>
      <c r="Z43" s="290"/>
      <c r="AA43" s="327"/>
      <c r="AB43" s="46"/>
    </row>
    <row r="44" spans="1:28" ht="32.25" customHeight="1" x14ac:dyDescent="0.25">
      <c r="A44" s="430"/>
      <c r="B44" s="606" t="s">
        <v>1343</v>
      </c>
      <c r="C44" s="429"/>
      <c r="D44" s="127"/>
      <c r="E44" s="591"/>
      <c r="F44" s="590"/>
      <c r="G44" s="31"/>
      <c r="H44" s="31"/>
      <c r="I44" s="31"/>
      <c r="J44" s="31"/>
      <c r="K44" s="31"/>
      <c r="L44" s="31"/>
      <c r="M44" s="31"/>
      <c r="N44" s="31"/>
      <c r="O44" s="31"/>
      <c r="P44" s="32"/>
      <c r="Q44" s="32"/>
      <c r="R44" s="32"/>
      <c r="S44" s="32"/>
      <c r="T44" s="32"/>
      <c r="U44" s="32"/>
      <c r="V44" s="32"/>
      <c r="W44" s="32"/>
      <c r="X44" s="33"/>
      <c r="Y44" s="290"/>
      <c r="Z44" s="290"/>
      <c r="AA44" s="327"/>
      <c r="AB44" s="46"/>
    </row>
    <row r="45" spans="1:28" ht="32.25" customHeight="1" x14ac:dyDescent="0.25">
      <c r="A45" s="430"/>
      <c r="B45" s="606" t="s">
        <v>1362</v>
      </c>
      <c r="C45" s="429"/>
      <c r="D45" s="127"/>
      <c r="E45" s="591"/>
      <c r="F45" s="590"/>
      <c r="G45" s="31"/>
      <c r="H45" s="31"/>
      <c r="I45" s="31"/>
      <c r="J45" s="31"/>
      <c r="K45" s="31"/>
      <c r="L45" s="31"/>
      <c r="M45" s="31"/>
      <c r="N45" s="31"/>
      <c r="O45" s="31"/>
      <c r="P45" s="32"/>
      <c r="Q45" s="32"/>
      <c r="R45" s="32"/>
      <c r="S45" s="32"/>
      <c r="T45" s="32"/>
      <c r="U45" s="32"/>
      <c r="V45" s="32"/>
      <c r="W45" s="32"/>
      <c r="X45" s="33"/>
      <c r="Y45" s="290"/>
      <c r="Z45" s="290"/>
      <c r="AA45" s="327"/>
      <c r="AB45" s="46"/>
    </row>
    <row r="46" spans="1:28" ht="32.25" customHeight="1" x14ac:dyDescent="0.25">
      <c r="A46" s="430"/>
      <c r="B46" s="606" t="s">
        <v>1363</v>
      </c>
      <c r="C46" s="429"/>
      <c r="D46" s="127"/>
      <c r="E46" s="591"/>
      <c r="F46" s="590"/>
      <c r="G46" s="31"/>
      <c r="H46" s="31"/>
      <c r="I46" s="31"/>
      <c r="J46" s="31"/>
      <c r="K46" s="31"/>
      <c r="L46" s="31"/>
      <c r="M46" s="31"/>
      <c r="N46" s="31"/>
      <c r="O46" s="31"/>
      <c r="P46" s="32"/>
      <c r="Q46" s="32"/>
      <c r="R46" s="32"/>
      <c r="S46" s="32"/>
      <c r="T46" s="32"/>
      <c r="U46" s="32"/>
      <c r="V46" s="32"/>
      <c r="W46" s="32"/>
      <c r="X46" s="33"/>
      <c r="Y46" s="290"/>
      <c r="Z46" s="290"/>
      <c r="AA46" s="327"/>
      <c r="AB46" s="46"/>
    </row>
    <row r="47" spans="1:28" ht="32.25" customHeight="1" x14ac:dyDescent="0.25">
      <c r="A47" s="430"/>
      <c r="B47" s="606" t="s">
        <v>1364</v>
      </c>
      <c r="C47" s="429"/>
      <c r="D47" s="127"/>
      <c r="E47" s="591"/>
      <c r="F47" s="590"/>
      <c r="G47" s="31"/>
      <c r="H47" s="31"/>
      <c r="I47" s="31"/>
      <c r="J47" s="31"/>
      <c r="K47" s="31"/>
      <c r="L47" s="31"/>
      <c r="M47" s="31"/>
      <c r="N47" s="31"/>
      <c r="O47" s="31"/>
      <c r="P47" s="32"/>
      <c r="Q47" s="32"/>
      <c r="R47" s="32"/>
      <c r="S47" s="32"/>
      <c r="T47" s="32"/>
      <c r="U47" s="32"/>
      <c r="V47" s="32"/>
      <c r="W47" s="32"/>
      <c r="X47" s="33"/>
      <c r="Y47" s="290"/>
      <c r="Z47" s="290"/>
      <c r="AA47" s="327"/>
      <c r="AB47" s="46"/>
    </row>
    <row r="48" spans="1:28" ht="32.25" customHeight="1" x14ac:dyDescent="0.25">
      <c r="A48" s="430"/>
      <c r="B48" s="606" t="s">
        <v>1365</v>
      </c>
      <c r="C48" s="429"/>
      <c r="D48" s="127"/>
      <c r="E48" s="591"/>
      <c r="F48" s="590"/>
      <c r="G48" s="31"/>
      <c r="H48" s="31"/>
      <c r="I48" s="31"/>
      <c r="J48" s="31"/>
      <c r="K48" s="31"/>
      <c r="L48" s="31"/>
      <c r="M48" s="31"/>
      <c r="N48" s="31"/>
      <c r="O48" s="31"/>
      <c r="P48" s="32"/>
      <c r="Q48" s="32"/>
      <c r="R48" s="32"/>
      <c r="S48" s="32"/>
      <c r="T48" s="32"/>
      <c r="U48" s="32"/>
      <c r="V48" s="32"/>
      <c r="W48" s="32"/>
      <c r="X48" s="33"/>
      <c r="Y48" s="290"/>
      <c r="Z48" s="290"/>
      <c r="AA48" s="327"/>
      <c r="AB48" s="46"/>
    </row>
    <row r="49" spans="1:28" ht="32.25" customHeight="1" x14ac:dyDescent="0.25">
      <c r="A49" s="430"/>
      <c r="B49" s="606" t="s">
        <v>1366</v>
      </c>
      <c r="C49" s="429"/>
      <c r="D49" s="127"/>
      <c r="E49" s="591"/>
      <c r="F49" s="590"/>
      <c r="G49" s="31"/>
      <c r="H49" s="31"/>
      <c r="I49" s="31"/>
      <c r="J49" s="31"/>
      <c r="K49" s="31"/>
      <c r="L49" s="31"/>
      <c r="M49" s="31"/>
      <c r="N49" s="31"/>
      <c r="O49" s="31"/>
      <c r="P49" s="32"/>
      <c r="Q49" s="32"/>
      <c r="R49" s="32"/>
      <c r="S49" s="32"/>
      <c r="T49" s="32"/>
      <c r="U49" s="32"/>
      <c r="V49" s="32"/>
      <c r="W49" s="32"/>
      <c r="X49" s="33"/>
      <c r="Y49" s="290"/>
      <c r="Z49" s="290"/>
      <c r="AA49" s="327"/>
      <c r="AB49" s="46"/>
    </row>
    <row r="50" spans="1:28" s="444" customFormat="1" ht="32.25" customHeight="1" x14ac:dyDescent="0.25">
      <c r="A50" s="445">
        <v>24</v>
      </c>
      <c r="B50" s="479" t="s">
        <v>277</v>
      </c>
      <c r="C50" s="206" t="str">
        <f>IF(AA50&gt;=450000,"LPN",IF(AND(AA50&gt;180000,AA50&lt;450000),"LP",IF(AND(AA50&gt;=53000,AA50&lt;=180000),"3C","2C ")))</f>
        <v xml:space="preserve">2C </v>
      </c>
      <c r="D50" s="435" t="s">
        <v>1325</v>
      </c>
      <c r="E50" s="206" t="s">
        <v>1367</v>
      </c>
      <c r="F50" s="608" t="s">
        <v>1326</v>
      </c>
      <c r="G50" s="209" t="s">
        <v>49</v>
      </c>
      <c r="H50" s="209" t="s">
        <v>49</v>
      </c>
      <c r="I50" s="209" t="s">
        <v>49</v>
      </c>
      <c r="J50" s="209" t="s">
        <v>49</v>
      </c>
      <c r="K50" s="209">
        <f>SUM(L50-20)</f>
        <v>41317</v>
      </c>
      <c r="L50" s="209">
        <f>SUM(M50*1)</f>
        <v>41337</v>
      </c>
      <c r="M50" s="209">
        <f>SUM(N50*1)</f>
        <v>41337</v>
      </c>
      <c r="N50" s="209">
        <f>SUM(O50*1)</f>
        <v>41337</v>
      </c>
      <c r="O50" s="209">
        <f>SUM(P50-15)</f>
        <v>41337</v>
      </c>
      <c r="P50" s="209">
        <f>SUM(Q50*1)</f>
        <v>41352</v>
      </c>
      <c r="Q50" s="209">
        <f>SUM(R50-8)</f>
        <v>41352</v>
      </c>
      <c r="R50" s="209">
        <f>SUM(S50-10)</f>
        <v>41360</v>
      </c>
      <c r="S50" s="209">
        <f>SUM(T50-30)</f>
        <v>41370</v>
      </c>
      <c r="T50" s="209">
        <f>SUM(U50*1)</f>
        <v>41400</v>
      </c>
      <c r="U50" s="209">
        <f>SUM(V50-30)</f>
        <v>41400</v>
      </c>
      <c r="V50" s="209">
        <f>SUM(W50-15)</f>
        <v>41430</v>
      </c>
      <c r="W50" s="209">
        <f>SUM(X50-10)</f>
        <v>41445</v>
      </c>
      <c r="X50" s="209">
        <v>41455</v>
      </c>
      <c r="Y50" s="433"/>
      <c r="Z50" s="433"/>
      <c r="AA50" s="612">
        <v>41600</v>
      </c>
      <c r="AB50" s="210"/>
    </row>
    <row r="51" spans="1:28" ht="32.25" customHeight="1" x14ac:dyDescent="0.25">
      <c r="A51" s="430"/>
      <c r="B51" s="591" t="s">
        <v>1368</v>
      </c>
      <c r="C51" s="429"/>
      <c r="D51" s="127"/>
      <c r="E51" s="112"/>
      <c r="F51" s="590"/>
      <c r="G51" s="218"/>
      <c r="H51" s="218"/>
      <c r="I51" s="218"/>
      <c r="J51" s="218"/>
      <c r="K51" s="218"/>
      <c r="L51" s="218"/>
      <c r="M51" s="218"/>
      <c r="N51" s="218"/>
      <c r="O51" s="218"/>
      <c r="P51" s="218"/>
      <c r="Q51" s="218"/>
      <c r="R51" s="218"/>
      <c r="S51" s="218"/>
      <c r="T51" s="218"/>
      <c r="U51" s="218"/>
      <c r="V51" s="218"/>
      <c r="W51" s="218"/>
      <c r="X51" s="218"/>
      <c r="Y51" s="217"/>
      <c r="Z51" s="217"/>
      <c r="AA51" s="340"/>
      <c r="AB51" s="290"/>
    </row>
    <row r="52" spans="1:28" s="444" customFormat="1" ht="32.25" customHeight="1" x14ac:dyDescent="0.25">
      <c r="A52" s="445">
        <v>25</v>
      </c>
      <c r="B52" s="479" t="s">
        <v>277</v>
      </c>
      <c r="C52" s="206" t="str">
        <f>IF(AA52&gt;=450000,"LPN",IF(AND(AA52&gt;180000,AA52&lt;450000),"LP",IF(AND(AA52&gt;=53000,AA52&lt;=180000),"3C","2C ")))</f>
        <v xml:space="preserve">2C </v>
      </c>
      <c r="D52" s="435" t="s">
        <v>1325</v>
      </c>
      <c r="E52" s="206" t="s">
        <v>1367</v>
      </c>
      <c r="F52" s="608" t="s">
        <v>1326</v>
      </c>
      <c r="G52" s="209" t="s">
        <v>49</v>
      </c>
      <c r="H52" s="209" t="s">
        <v>49</v>
      </c>
      <c r="I52" s="209" t="s">
        <v>49</v>
      </c>
      <c r="J52" s="209" t="s">
        <v>49</v>
      </c>
      <c r="K52" s="209">
        <f>SUM(L52-20)</f>
        <v>41378</v>
      </c>
      <c r="L52" s="209">
        <f>SUM(M52*1)</f>
        <v>41398</v>
      </c>
      <c r="M52" s="209">
        <f>SUM(N52*1)</f>
        <v>41398</v>
      </c>
      <c r="N52" s="209">
        <f>SUM(O52*1)</f>
        <v>41398</v>
      </c>
      <c r="O52" s="209">
        <f>SUM(P52-15)</f>
        <v>41398</v>
      </c>
      <c r="P52" s="209">
        <f>SUM(Q52*1)</f>
        <v>41413</v>
      </c>
      <c r="Q52" s="209">
        <f>SUM(R52-8)</f>
        <v>41413</v>
      </c>
      <c r="R52" s="209">
        <f>SUM(S52-10)</f>
        <v>41421</v>
      </c>
      <c r="S52" s="209">
        <f>SUM(T52-30)</f>
        <v>41431</v>
      </c>
      <c r="T52" s="209">
        <f>SUM(U52*1)</f>
        <v>41461</v>
      </c>
      <c r="U52" s="209">
        <f>SUM(V52-30)</f>
        <v>41461</v>
      </c>
      <c r="V52" s="209">
        <f>SUM(W52-15)</f>
        <v>41491</v>
      </c>
      <c r="W52" s="209">
        <f>SUM(X52-10)</f>
        <v>41506</v>
      </c>
      <c r="X52" s="209">
        <v>41516</v>
      </c>
      <c r="Y52" s="433"/>
      <c r="Z52" s="433"/>
      <c r="AA52" s="612">
        <v>3400</v>
      </c>
      <c r="AB52" s="210"/>
    </row>
    <row r="53" spans="1:28" ht="32.25" customHeight="1" x14ac:dyDescent="0.25">
      <c r="A53" s="430"/>
      <c r="B53" s="591" t="s">
        <v>1369</v>
      </c>
      <c r="C53" s="429"/>
      <c r="D53" s="127"/>
      <c r="E53" s="112"/>
      <c r="F53" s="590"/>
      <c r="G53" s="218"/>
      <c r="H53" s="218"/>
      <c r="I53" s="218"/>
      <c r="J53" s="218"/>
      <c r="K53" s="218"/>
      <c r="L53" s="218"/>
      <c r="M53" s="218"/>
      <c r="N53" s="218"/>
      <c r="O53" s="218"/>
      <c r="P53" s="218"/>
      <c r="Q53" s="218"/>
      <c r="R53" s="218"/>
      <c r="S53" s="218"/>
      <c r="T53" s="218"/>
      <c r="U53" s="218"/>
      <c r="V53" s="218"/>
      <c r="W53" s="218"/>
      <c r="X53" s="218"/>
      <c r="Y53" s="217"/>
      <c r="Z53" s="217"/>
      <c r="AA53" s="340"/>
      <c r="AB53" s="290"/>
    </row>
    <row r="54" spans="1:28" ht="32.25" hidden="1" customHeight="1" x14ac:dyDescent="0.25">
      <c r="A54" s="326">
        <v>27</v>
      </c>
      <c r="B54" s="341" t="s">
        <v>1370</v>
      </c>
      <c r="C54" s="335" t="s">
        <v>279</v>
      </c>
      <c r="D54" s="336" t="s">
        <v>1325</v>
      </c>
      <c r="E54" s="337" t="s">
        <v>1371</v>
      </c>
      <c r="F54" s="337" t="s">
        <v>1326</v>
      </c>
      <c r="G54" s="31" t="s">
        <v>49</v>
      </c>
      <c r="H54" s="31" t="s">
        <v>49</v>
      </c>
      <c r="I54" s="31" t="s">
        <v>49</v>
      </c>
      <c r="J54" s="31" t="s">
        <v>49</v>
      </c>
      <c r="K54" s="31">
        <f>SUM(L54-8)</f>
        <v>41340</v>
      </c>
      <c r="L54" s="31">
        <f>SUM(M54*1)</f>
        <v>41348</v>
      </c>
      <c r="M54" s="31">
        <f>SUM(N54*1)</f>
        <v>41348</v>
      </c>
      <c r="N54" s="31">
        <f>SUM(O54-1)</f>
        <v>41348</v>
      </c>
      <c r="O54" s="31">
        <f>SUM(U54-3)</f>
        <v>41349</v>
      </c>
      <c r="P54" s="32">
        <f>SUM(U54*1)</f>
        <v>41352</v>
      </c>
      <c r="Q54" s="32" t="s">
        <v>49</v>
      </c>
      <c r="R54" s="32" t="s">
        <v>49</v>
      </c>
      <c r="S54" s="32" t="s">
        <v>49</v>
      </c>
      <c r="T54" s="32" t="s">
        <v>49</v>
      </c>
      <c r="U54" s="32">
        <f>SUM(V54-4)</f>
        <v>41352</v>
      </c>
      <c r="V54" s="32">
        <f>SUM(W54-4)</f>
        <v>41356</v>
      </c>
      <c r="W54" s="32">
        <f>SUM(X54-3)</f>
        <v>41360</v>
      </c>
      <c r="X54" s="33">
        <v>41363</v>
      </c>
      <c r="Y54" s="217"/>
      <c r="Z54" s="217"/>
      <c r="AA54" s="340"/>
      <c r="AB54" s="290"/>
    </row>
    <row r="55" spans="1:28" ht="32.25" hidden="1" customHeight="1" x14ac:dyDescent="0.25">
      <c r="A55" s="326"/>
      <c r="B55" s="338"/>
      <c r="C55" s="322"/>
      <c r="D55" s="320"/>
      <c r="E55" s="339"/>
      <c r="F55" s="323"/>
      <c r="G55" s="218"/>
      <c r="H55" s="218"/>
      <c r="I55" s="218"/>
      <c r="J55" s="218"/>
      <c r="K55" s="218"/>
      <c r="L55" s="218"/>
      <c r="M55" s="218"/>
      <c r="N55" s="218"/>
      <c r="O55" s="218"/>
      <c r="P55" s="218"/>
      <c r="Q55" s="218"/>
      <c r="R55" s="218"/>
      <c r="S55" s="218"/>
      <c r="T55" s="218"/>
      <c r="U55" s="218"/>
      <c r="V55" s="218"/>
      <c r="W55" s="218"/>
      <c r="X55" s="218"/>
      <c r="Y55" s="217"/>
      <c r="Z55" s="217"/>
      <c r="AA55" s="340"/>
      <c r="AB55" s="290"/>
    </row>
    <row r="56" spans="1:28" ht="32.25" hidden="1" customHeight="1" x14ac:dyDescent="0.25">
      <c r="A56" s="326"/>
      <c r="B56" s="338"/>
      <c r="C56" s="322"/>
      <c r="D56" s="320"/>
      <c r="E56" s="339"/>
      <c r="F56" s="323"/>
      <c r="G56" s="218"/>
      <c r="H56" s="218"/>
      <c r="I56" s="218"/>
      <c r="J56" s="218"/>
      <c r="K56" s="218"/>
      <c r="L56" s="218"/>
      <c r="M56" s="218"/>
      <c r="N56" s="218"/>
      <c r="O56" s="218"/>
      <c r="P56" s="218"/>
      <c r="Q56" s="218"/>
      <c r="R56" s="218"/>
      <c r="S56" s="218"/>
      <c r="T56" s="218"/>
      <c r="U56" s="218"/>
      <c r="V56" s="218"/>
      <c r="W56" s="218"/>
      <c r="X56" s="218"/>
      <c r="Y56" s="217"/>
      <c r="Z56" s="217"/>
      <c r="AA56" s="340"/>
      <c r="AB56" s="290"/>
    </row>
    <row r="57" spans="1:28" ht="33" customHeight="1" x14ac:dyDescent="0.25">
      <c r="A57" s="308"/>
      <c r="B57" s="827" t="s">
        <v>258</v>
      </c>
      <c r="C57" s="661" t="s">
        <v>36</v>
      </c>
      <c r="D57" s="661"/>
      <c r="E57" s="661"/>
      <c r="F57" s="661"/>
      <c r="G57" s="661"/>
      <c r="H57" s="661"/>
      <c r="I57" s="661"/>
      <c r="J57" s="661"/>
      <c r="K57" s="661"/>
      <c r="L57" s="661"/>
      <c r="M57" s="661"/>
      <c r="N57" s="661"/>
      <c r="O57" s="661"/>
      <c r="P57" s="661"/>
      <c r="Q57" s="661"/>
      <c r="R57" s="661"/>
      <c r="S57" s="661"/>
      <c r="T57" s="661"/>
      <c r="U57" s="661"/>
      <c r="V57" s="661"/>
      <c r="W57" s="661"/>
      <c r="X57" s="661"/>
      <c r="Y57" s="661"/>
      <c r="Z57" s="661"/>
      <c r="AA57" s="328">
        <f>SUM(AA14:AA52)</f>
        <v>309840</v>
      </c>
      <c r="AB57" s="329"/>
    </row>
    <row r="58" spans="1:28" ht="27" customHeight="1" x14ac:dyDescent="0.25">
      <c r="A58" s="308"/>
      <c r="B58" s="828"/>
      <c r="C58" s="662" t="s">
        <v>37</v>
      </c>
      <c r="D58" s="662"/>
      <c r="E58" s="662"/>
      <c r="F58" s="663"/>
      <c r="G58" s="663"/>
      <c r="H58" s="663"/>
      <c r="I58" s="663"/>
      <c r="J58" s="663"/>
      <c r="K58" s="663"/>
      <c r="L58" s="663"/>
      <c r="M58" s="663"/>
      <c r="N58" s="663"/>
      <c r="O58" s="663"/>
      <c r="P58" s="663"/>
      <c r="Q58" s="663"/>
      <c r="R58" s="663"/>
      <c r="S58" s="663"/>
      <c r="T58" s="663"/>
      <c r="U58" s="663"/>
      <c r="V58" s="663"/>
      <c r="W58" s="663"/>
      <c r="X58" s="663"/>
      <c r="Y58" s="663"/>
      <c r="Z58" s="663"/>
      <c r="AA58" s="330"/>
      <c r="AB58" s="331"/>
    </row>
    <row r="59" spans="1:28" x14ac:dyDescent="0.25">
      <c r="A59" s="342"/>
      <c r="B59" s="343"/>
      <c r="C59" s="66"/>
      <c r="D59" s="66"/>
      <c r="E59" s="66"/>
      <c r="F59" s="66"/>
      <c r="G59" s="66"/>
      <c r="H59" s="66"/>
      <c r="I59" s="66"/>
      <c r="J59" s="66"/>
      <c r="K59" s="66"/>
      <c r="L59" s="66"/>
      <c r="M59" s="66"/>
      <c r="N59" s="66"/>
      <c r="O59" s="66"/>
      <c r="P59" s="66"/>
      <c r="Q59" s="66"/>
      <c r="R59" s="66"/>
      <c r="S59" s="66"/>
      <c r="T59" s="66"/>
      <c r="U59" s="66"/>
      <c r="V59" s="66"/>
      <c r="W59" s="66"/>
      <c r="X59" s="67"/>
      <c r="Y59" s="66"/>
      <c r="Z59" s="66"/>
      <c r="AA59" s="67"/>
    </row>
    <row r="60" spans="1:28" x14ac:dyDescent="0.25">
      <c r="B60" s="344"/>
      <c r="C60" s="69"/>
      <c r="D60" s="69"/>
      <c r="E60" s="69"/>
      <c r="F60" s="70"/>
      <c r="G60" s="70"/>
      <c r="H60" s="70"/>
      <c r="I60" s="70"/>
      <c r="J60" s="70"/>
      <c r="K60" s="70"/>
      <c r="L60" s="70"/>
      <c r="M60" s="70"/>
      <c r="N60" s="70"/>
      <c r="O60" s="70"/>
      <c r="P60" s="70"/>
      <c r="Q60" s="71"/>
      <c r="R60" s="71"/>
      <c r="S60" s="64"/>
      <c r="T60" s="64"/>
      <c r="U60" s="64"/>
      <c r="V60" s="64"/>
      <c r="W60" s="72"/>
      <c r="X60" s="73"/>
      <c r="Y60" s="64"/>
      <c r="Z60" s="74"/>
    </row>
    <row r="61" spans="1:28" ht="27.75" customHeight="1" x14ac:dyDescent="0.25">
      <c r="B61" s="345" t="s">
        <v>259</v>
      </c>
      <c r="C61" s="76"/>
      <c r="D61" s="76"/>
      <c r="E61" s="77"/>
      <c r="F61" s="78"/>
      <c r="G61" s="79" t="s">
        <v>260</v>
      </c>
      <c r="H61" s="651"/>
      <c r="I61" s="652"/>
      <c r="J61" s="80"/>
      <c r="K61" s="80"/>
      <c r="L61" s="81" t="s">
        <v>261</v>
      </c>
      <c r="M61" s="82"/>
      <c r="N61" s="77" t="s">
        <v>262</v>
      </c>
      <c r="O61" s="78"/>
      <c r="P61" s="118" t="s">
        <v>263</v>
      </c>
      <c r="Q61" s="76"/>
      <c r="R61" s="84"/>
      <c r="S61" s="85"/>
      <c r="T61" s="86" t="s">
        <v>264</v>
      </c>
      <c r="U61" s="82"/>
      <c r="V61" s="82"/>
      <c r="W61" s="87" t="s">
        <v>262</v>
      </c>
      <c r="X61" s="88"/>
      <c r="Y61" s="653" t="s">
        <v>265</v>
      </c>
      <c r="Z61" s="654"/>
      <c r="AA61" s="651"/>
      <c r="AB61" s="652"/>
    </row>
    <row r="62" spans="1:28" ht="36" customHeight="1" x14ac:dyDescent="0.25">
      <c r="B62" s="346" t="s">
        <v>266</v>
      </c>
      <c r="C62" s="90"/>
      <c r="D62" s="90"/>
      <c r="E62" s="91"/>
      <c r="F62" s="78"/>
      <c r="G62" s="79" t="s">
        <v>267</v>
      </c>
      <c r="H62" s="651"/>
      <c r="I62" s="652"/>
      <c r="J62" s="80"/>
      <c r="K62" s="80"/>
      <c r="L62" s="92" t="s">
        <v>268</v>
      </c>
      <c r="M62" s="93"/>
      <c r="N62" s="91" t="s">
        <v>262</v>
      </c>
      <c r="O62" s="78"/>
      <c r="P62" s="94" t="s">
        <v>269</v>
      </c>
      <c r="Q62" s="90"/>
      <c r="R62" s="95"/>
      <c r="S62" s="85"/>
      <c r="T62" s="96" t="s">
        <v>270</v>
      </c>
      <c r="U62" s="97"/>
      <c r="V62" s="93"/>
      <c r="W62" s="98" t="s">
        <v>262</v>
      </c>
      <c r="X62" s="88"/>
      <c r="Y62" s="653" t="s">
        <v>271</v>
      </c>
      <c r="Z62" s="654"/>
      <c r="AA62" s="651"/>
      <c r="AB62" s="652"/>
    </row>
    <row r="63" spans="1:28" x14ac:dyDescent="0.25">
      <c r="F63" s="99"/>
      <c r="G63" s="99"/>
      <c r="H63" s="99"/>
      <c r="I63" s="99"/>
      <c r="J63" s="99"/>
      <c r="K63" s="99"/>
      <c r="L63" s="99"/>
      <c r="M63" s="99"/>
      <c r="N63" s="99"/>
      <c r="O63" s="99"/>
      <c r="P63" s="99"/>
      <c r="Q63" s="100"/>
      <c r="R63" s="100"/>
      <c r="S63" s="100"/>
      <c r="T63" s="100"/>
      <c r="U63" s="100"/>
      <c r="V63" s="100"/>
      <c r="W63" s="100"/>
      <c r="X63" s="101"/>
      <c r="Y63" s="100"/>
      <c r="Z63" s="100"/>
      <c r="AA63" s="101"/>
    </row>
    <row r="64" spans="1:28" x14ac:dyDescent="0.25">
      <c r="B64" s="347"/>
      <c r="C64"/>
      <c r="D64"/>
      <c r="E64"/>
      <c r="F64" s="99"/>
      <c r="G64" s="99"/>
      <c r="H64" s="99"/>
      <c r="I64" s="99"/>
      <c r="J64" s="99"/>
      <c r="K64" s="99"/>
      <c r="L64" s="99"/>
      <c r="M64" s="99"/>
      <c r="N64" s="99"/>
      <c r="O64" s="99"/>
      <c r="P64" s="99"/>
      <c r="Q64" s="100"/>
      <c r="R64" s="100"/>
      <c r="S64" s="100"/>
      <c r="T64" s="100"/>
      <c r="U64" s="100"/>
      <c r="V64" s="100"/>
      <c r="W64" s="100"/>
      <c r="X64" s="101"/>
      <c r="Y64" s="100"/>
      <c r="Z64" s="100"/>
      <c r="AA64" s="101"/>
    </row>
    <row r="65" spans="2:27" x14ac:dyDescent="0.25">
      <c r="E65" s="642" t="s">
        <v>272</v>
      </c>
      <c r="F65" s="643"/>
      <c r="G65" s="643"/>
      <c r="H65" s="643"/>
      <c r="I65" s="643"/>
      <c r="J65" s="643"/>
      <c r="K65" s="643"/>
      <c r="L65" s="643"/>
      <c r="M65" s="643"/>
      <c r="N65" s="643"/>
      <c r="O65" s="643"/>
      <c r="P65" s="643"/>
      <c r="Q65" s="643"/>
      <c r="R65" s="643"/>
      <c r="S65" s="643"/>
      <c r="T65" s="643"/>
      <c r="U65" s="643"/>
      <c r="V65" s="643"/>
      <c r="W65" s="644"/>
    </row>
    <row r="66" spans="2:27" ht="33.75" customHeight="1" x14ac:dyDescent="0.25">
      <c r="E66" s="645"/>
      <c r="F66" s="646"/>
      <c r="G66" s="646"/>
      <c r="H66" s="646"/>
      <c r="I66" s="646"/>
      <c r="J66" s="646"/>
      <c r="K66" s="646"/>
      <c r="L66" s="646"/>
      <c r="M66" s="646"/>
      <c r="N66" s="646"/>
      <c r="O66" s="646"/>
      <c r="P66" s="646"/>
      <c r="Q66" s="646"/>
      <c r="R66" s="646"/>
      <c r="S66" s="646"/>
      <c r="T66" s="646"/>
      <c r="U66" s="646"/>
      <c r="V66" s="646"/>
      <c r="W66" s="647"/>
    </row>
    <row r="67" spans="2:27" ht="54" customHeight="1" x14ac:dyDescent="0.25">
      <c r="B67" s="347"/>
      <c r="C67"/>
      <c r="D67"/>
      <c r="E67" s="102"/>
      <c r="F67" s="64"/>
      <c r="G67" s="64"/>
      <c r="H67" s="64"/>
      <c r="I67" s="64"/>
      <c r="J67" s="64"/>
      <c r="K67" s="64"/>
      <c r="L67" s="64"/>
      <c r="M67" s="64"/>
      <c r="N67" s="64"/>
      <c r="O67" s="64"/>
      <c r="P67" s="64"/>
      <c r="Q67" s="103"/>
      <c r="R67" s="64"/>
      <c r="S67" s="103"/>
      <c r="T67" s="103"/>
      <c r="U67" s="103"/>
      <c r="V67" s="103"/>
      <c r="W67" s="104"/>
    </row>
    <row r="68" spans="2:27" x14ac:dyDescent="0.25">
      <c r="B68" s="347"/>
      <c r="C68"/>
      <c r="D68"/>
      <c r="E68" s="648" t="s">
        <v>273</v>
      </c>
      <c r="F68" s="649"/>
      <c r="G68" s="649"/>
      <c r="H68" s="649"/>
      <c r="I68" s="649"/>
      <c r="J68" s="649"/>
      <c r="K68" s="649"/>
      <c r="L68" s="649"/>
      <c r="M68" s="649"/>
      <c r="N68" s="649"/>
      <c r="O68" s="649"/>
      <c r="P68" s="649"/>
      <c r="Q68" s="649"/>
      <c r="R68" s="649"/>
      <c r="S68" s="649"/>
      <c r="T68" s="649"/>
      <c r="U68" s="649"/>
      <c r="V68" s="649"/>
      <c r="W68" s="650"/>
    </row>
    <row r="69" spans="2:27" x14ac:dyDescent="0.25">
      <c r="B69" s="347"/>
      <c r="C69"/>
      <c r="D69"/>
      <c r="E69"/>
      <c r="F69"/>
      <c r="G69"/>
      <c r="H69"/>
      <c r="I69"/>
      <c r="J69"/>
      <c r="K69"/>
      <c r="L69"/>
      <c r="M69"/>
      <c r="N69"/>
      <c r="O69"/>
      <c r="P69"/>
      <c r="W69" s="99"/>
      <c r="X69" s="105"/>
      <c r="Y69" s="99"/>
      <c r="Z69" s="99"/>
      <c r="AA69" s="105"/>
    </row>
    <row r="70" spans="2:27" x14ac:dyDescent="0.25">
      <c r="B70" s="347"/>
      <c r="C70"/>
      <c r="D70"/>
      <c r="E70"/>
      <c r="F70" s="99"/>
      <c r="G70" s="99"/>
      <c r="H70" s="99"/>
      <c r="I70" s="99"/>
      <c r="J70" s="99"/>
      <c r="K70" s="99"/>
      <c r="L70" s="99"/>
      <c r="M70" s="99"/>
      <c r="N70" s="99"/>
      <c r="O70" s="99"/>
      <c r="P70" s="99"/>
      <c r="Q70" s="99"/>
      <c r="R70" s="99"/>
      <c r="S70" s="99"/>
      <c r="T70" s="99"/>
      <c r="U70" s="99"/>
      <c r="V70" s="99"/>
      <c r="W70" s="99"/>
      <c r="X70" s="105"/>
      <c r="Y70" s="99"/>
      <c r="Z70" s="99"/>
      <c r="AA70" s="105"/>
    </row>
    <row r="71" spans="2:27" x14ac:dyDescent="0.25">
      <c r="B71" s="347"/>
      <c r="C71"/>
      <c r="D71"/>
      <c r="E71"/>
      <c r="F71"/>
      <c r="G71"/>
      <c r="H71"/>
      <c r="I71"/>
      <c r="J71"/>
      <c r="K71"/>
      <c r="L71"/>
      <c r="M71"/>
      <c r="N71"/>
      <c r="O71"/>
      <c r="P71"/>
    </row>
    <row r="72" spans="2:27" x14ac:dyDescent="0.25">
      <c r="B72" s="347"/>
      <c r="C72"/>
      <c r="D72"/>
      <c r="E72"/>
      <c r="F72"/>
      <c r="G72"/>
      <c r="H72"/>
      <c r="I72"/>
      <c r="J72"/>
      <c r="K72"/>
      <c r="L72"/>
      <c r="M72"/>
      <c r="N72"/>
      <c r="O72"/>
      <c r="P72"/>
    </row>
    <row r="73" spans="2:27" x14ac:dyDescent="0.25">
      <c r="B73" s="347"/>
      <c r="C73"/>
      <c r="D73"/>
      <c r="E73"/>
      <c r="F73"/>
      <c r="G73"/>
      <c r="H73"/>
      <c r="I73"/>
      <c r="J73"/>
      <c r="K73"/>
      <c r="L73"/>
      <c r="M73"/>
      <c r="N73"/>
      <c r="O73"/>
      <c r="P73"/>
    </row>
    <row r="74" spans="2:27" x14ac:dyDescent="0.25">
      <c r="B74" s="347"/>
      <c r="C74"/>
      <c r="D74"/>
      <c r="E74"/>
      <c r="F74"/>
      <c r="G74"/>
      <c r="H74"/>
      <c r="I74"/>
      <c r="J74"/>
      <c r="K74"/>
      <c r="L74"/>
      <c r="M74"/>
      <c r="N74"/>
      <c r="O74"/>
      <c r="P74"/>
    </row>
    <row r="75" spans="2:27" x14ac:dyDescent="0.25">
      <c r="B75" s="347"/>
      <c r="C75"/>
      <c r="D75"/>
      <c r="E75"/>
      <c r="F75"/>
      <c r="G75"/>
      <c r="H75"/>
      <c r="I75"/>
      <c r="J75"/>
      <c r="K75"/>
      <c r="L75"/>
      <c r="M75"/>
      <c r="N75"/>
      <c r="O75"/>
      <c r="P75"/>
    </row>
    <row r="76" spans="2:27" ht="12" customHeight="1" x14ac:dyDescent="0.25">
      <c r="B76" s="347"/>
      <c r="C76"/>
      <c r="D76"/>
      <c r="E76"/>
      <c r="F76"/>
      <c r="G76"/>
      <c r="H76"/>
      <c r="I76"/>
      <c r="J76"/>
      <c r="K76"/>
      <c r="L76"/>
      <c r="M76"/>
      <c r="N76"/>
      <c r="O76"/>
      <c r="P76"/>
    </row>
    <row r="77" spans="2:27" x14ac:dyDescent="0.25">
      <c r="B77" s="347"/>
      <c r="C77"/>
      <c r="D77"/>
      <c r="E77"/>
      <c r="F77"/>
      <c r="G77"/>
      <c r="H77"/>
      <c r="I77"/>
      <c r="J77"/>
      <c r="K77"/>
      <c r="L77"/>
      <c r="M77"/>
      <c r="N77"/>
      <c r="O77"/>
      <c r="P77"/>
    </row>
    <row r="78" spans="2:27" x14ac:dyDescent="0.25">
      <c r="B78" s="347"/>
      <c r="C78"/>
      <c r="D78"/>
      <c r="E78"/>
      <c r="F78"/>
      <c r="G78"/>
      <c r="H78"/>
      <c r="I78"/>
      <c r="J78"/>
      <c r="K78"/>
      <c r="L78"/>
      <c r="M78"/>
      <c r="N78"/>
      <c r="O78"/>
      <c r="P78"/>
    </row>
    <row r="79" spans="2:27" x14ac:dyDescent="0.25">
      <c r="B79" s="347"/>
      <c r="C79"/>
      <c r="D79"/>
      <c r="E79"/>
      <c r="F79"/>
      <c r="G79"/>
      <c r="H79"/>
      <c r="I79"/>
      <c r="J79"/>
      <c r="K79"/>
      <c r="L79"/>
      <c r="M79"/>
      <c r="N79"/>
      <c r="O79"/>
      <c r="P79"/>
    </row>
    <row r="80" spans="2:27" x14ac:dyDescent="0.25">
      <c r="B80" s="347"/>
      <c r="C80"/>
      <c r="D80"/>
      <c r="E80"/>
      <c r="F80"/>
      <c r="G80"/>
      <c r="H80"/>
      <c r="I80"/>
      <c r="J80"/>
      <c r="K80"/>
      <c r="L80"/>
      <c r="M80"/>
      <c r="N80"/>
      <c r="O80"/>
      <c r="P80"/>
    </row>
    <row r="81" spans="2:16" x14ac:dyDescent="0.25">
      <c r="B81" s="347"/>
      <c r="C81"/>
      <c r="D81"/>
      <c r="E81"/>
      <c r="F81"/>
      <c r="G81"/>
      <c r="H81"/>
      <c r="I81"/>
      <c r="J81"/>
      <c r="K81"/>
      <c r="L81"/>
      <c r="M81"/>
      <c r="N81"/>
      <c r="O81"/>
      <c r="P81"/>
    </row>
    <row r="82" spans="2:16" x14ac:dyDescent="0.25">
      <c r="B82" s="347"/>
      <c r="C82"/>
      <c r="D82"/>
      <c r="E82"/>
      <c r="F82"/>
      <c r="G82"/>
      <c r="H82"/>
      <c r="I82"/>
      <c r="J82"/>
      <c r="K82"/>
      <c r="L82"/>
      <c r="M82"/>
      <c r="N82"/>
      <c r="O82"/>
      <c r="P82"/>
    </row>
    <row r="83" spans="2:16" x14ac:dyDescent="0.25">
      <c r="B83" s="347"/>
      <c r="C83"/>
      <c r="D83"/>
      <c r="E83"/>
      <c r="F83"/>
      <c r="G83"/>
      <c r="H83"/>
      <c r="I83"/>
      <c r="J83"/>
      <c r="K83"/>
      <c r="L83"/>
      <c r="M83"/>
      <c r="N83"/>
      <c r="O83"/>
      <c r="P83"/>
    </row>
    <row r="84" spans="2:16" x14ac:dyDescent="0.25">
      <c r="B84" s="347"/>
      <c r="C84"/>
      <c r="D84"/>
      <c r="E84"/>
      <c r="F84"/>
      <c r="G84"/>
      <c r="H84"/>
      <c r="I84"/>
      <c r="J84"/>
      <c r="K84"/>
      <c r="L84"/>
      <c r="M84"/>
      <c r="N84"/>
      <c r="O84"/>
      <c r="P84"/>
    </row>
    <row r="85" spans="2:16" x14ac:dyDescent="0.25">
      <c r="B85" s="347"/>
      <c r="C85"/>
      <c r="D85"/>
      <c r="E85"/>
      <c r="F85"/>
      <c r="G85"/>
      <c r="H85"/>
      <c r="I85"/>
      <c r="J85"/>
      <c r="K85"/>
      <c r="L85"/>
      <c r="M85"/>
      <c r="N85"/>
      <c r="O85"/>
      <c r="P85"/>
    </row>
    <row r="86" spans="2:16" x14ac:dyDescent="0.25">
      <c r="B86" s="347"/>
      <c r="C86"/>
      <c r="D86"/>
      <c r="E86"/>
      <c r="F86"/>
      <c r="G86"/>
      <c r="H86"/>
      <c r="I86"/>
      <c r="J86"/>
      <c r="K86"/>
      <c r="L86"/>
      <c r="M86"/>
      <c r="N86"/>
      <c r="O86"/>
      <c r="P86"/>
    </row>
    <row r="87" spans="2:16" x14ac:dyDescent="0.25">
      <c r="B87" s="347"/>
      <c r="C87"/>
      <c r="D87"/>
      <c r="E87"/>
      <c r="F87"/>
      <c r="G87"/>
      <c r="H87"/>
      <c r="I87"/>
      <c r="J87"/>
      <c r="K87"/>
      <c r="L87"/>
      <c r="M87"/>
      <c r="N87"/>
      <c r="O87"/>
      <c r="P87"/>
    </row>
    <row r="88" spans="2:16" x14ac:dyDescent="0.25">
      <c r="B88" s="347"/>
      <c r="C88"/>
      <c r="D88"/>
      <c r="E88"/>
      <c r="F88"/>
      <c r="G88"/>
      <c r="H88"/>
      <c r="I88"/>
      <c r="J88"/>
      <c r="K88"/>
      <c r="L88"/>
      <c r="M88"/>
      <c r="N88"/>
      <c r="O88"/>
      <c r="P88"/>
    </row>
    <row r="89" spans="2:16" x14ac:dyDescent="0.25">
      <c r="B89" s="347"/>
      <c r="C89"/>
      <c r="D89"/>
      <c r="E89"/>
      <c r="F89"/>
      <c r="G89"/>
      <c r="H89"/>
      <c r="I89"/>
      <c r="J89"/>
      <c r="K89"/>
      <c r="L89"/>
      <c r="M89"/>
      <c r="N89"/>
      <c r="O89"/>
      <c r="P89"/>
    </row>
    <row r="90" spans="2:16" x14ac:dyDescent="0.25">
      <c r="B90" s="347"/>
      <c r="C90"/>
      <c r="D90"/>
      <c r="E90"/>
      <c r="F90"/>
      <c r="G90"/>
      <c r="H90"/>
      <c r="I90"/>
      <c r="J90"/>
      <c r="K90"/>
      <c r="L90"/>
      <c r="M90"/>
      <c r="N90"/>
      <c r="O90"/>
      <c r="P90"/>
    </row>
    <row r="91" spans="2:16" x14ac:dyDescent="0.25">
      <c r="B91" s="347"/>
      <c r="C91"/>
      <c r="D91"/>
      <c r="E91"/>
      <c r="F91"/>
      <c r="G91"/>
      <c r="H91"/>
      <c r="I91"/>
      <c r="J91"/>
      <c r="K91"/>
      <c r="L91"/>
      <c r="M91"/>
      <c r="N91"/>
      <c r="O91"/>
      <c r="P91"/>
    </row>
    <row r="92" spans="2:16" x14ac:dyDescent="0.25">
      <c r="B92" s="347"/>
      <c r="C92"/>
      <c r="D92"/>
      <c r="E92"/>
      <c r="F92"/>
      <c r="G92"/>
      <c r="H92"/>
      <c r="I92"/>
      <c r="J92"/>
      <c r="K92"/>
      <c r="L92"/>
      <c r="M92"/>
      <c r="N92"/>
      <c r="O92"/>
      <c r="P92"/>
    </row>
    <row r="93" spans="2:16" x14ac:dyDescent="0.25">
      <c r="B93" s="347"/>
      <c r="C93"/>
      <c r="D93"/>
      <c r="E93"/>
      <c r="F93"/>
      <c r="G93"/>
      <c r="H93"/>
      <c r="I93"/>
      <c r="J93"/>
      <c r="K93"/>
      <c r="L93"/>
      <c r="M93"/>
      <c r="N93"/>
      <c r="O93"/>
      <c r="P93"/>
    </row>
    <row r="94" spans="2:16" x14ac:dyDescent="0.25">
      <c r="B94" s="347"/>
      <c r="C94"/>
      <c r="D94"/>
      <c r="E94"/>
      <c r="F94"/>
      <c r="G94"/>
      <c r="H94"/>
      <c r="I94"/>
      <c r="J94"/>
      <c r="K94"/>
      <c r="L94"/>
      <c r="M94"/>
      <c r="N94"/>
      <c r="O94"/>
      <c r="P94"/>
    </row>
    <row r="95" spans="2:16" x14ac:dyDescent="0.25">
      <c r="B95" s="347"/>
      <c r="C95"/>
      <c r="D95"/>
      <c r="E95"/>
      <c r="F95"/>
      <c r="G95"/>
      <c r="H95"/>
      <c r="I95"/>
      <c r="J95"/>
      <c r="K95"/>
      <c r="L95"/>
      <c r="M95"/>
      <c r="N95"/>
      <c r="O95"/>
      <c r="P95"/>
    </row>
    <row r="96" spans="2:16" x14ac:dyDescent="0.25">
      <c r="B96" s="347"/>
      <c r="C96"/>
      <c r="D96"/>
      <c r="E96"/>
    </row>
    <row r="97" spans="2:2" x14ac:dyDescent="0.25">
      <c r="B97" s="347"/>
    </row>
    <row r="98" spans="2:2" x14ac:dyDescent="0.25">
      <c r="B98" s="347"/>
    </row>
    <row r="99" spans="2:2" x14ac:dyDescent="0.25">
      <c r="B99" s="347"/>
    </row>
    <row r="100" spans="2:2" x14ac:dyDescent="0.25">
      <c r="B100" s="347"/>
    </row>
    <row r="101" spans="2:2" x14ac:dyDescent="0.25">
      <c r="B101" s="347"/>
    </row>
  </sheetData>
  <mergeCells count="43">
    <mergeCell ref="B1:AB1"/>
    <mergeCell ref="B2:AB2"/>
    <mergeCell ref="B3:AB3"/>
    <mergeCell ref="B4:AB4"/>
    <mergeCell ref="B5:AB5"/>
    <mergeCell ref="G8:J8"/>
    <mergeCell ref="K8:N8"/>
    <mergeCell ref="O8:R8"/>
    <mergeCell ref="U9:V9"/>
    <mergeCell ref="W9:X9"/>
    <mergeCell ref="K9:L9"/>
    <mergeCell ref="M9:N9"/>
    <mergeCell ref="O9:P9"/>
    <mergeCell ref="Q9:R9"/>
    <mergeCell ref="S9:T9"/>
    <mergeCell ref="A7:F9"/>
    <mergeCell ref="G7:AB7"/>
    <mergeCell ref="Y11:Y12"/>
    <mergeCell ref="Z11:Z12"/>
    <mergeCell ref="AA11:AA12"/>
    <mergeCell ref="AB11:AB12"/>
    <mergeCell ref="D10:E10"/>
    <mergeCell ref="A11:A12"/>
    <mergeCell ref="B11:B12"/>
    <mergeCell ref="C11:C12"/>
    <mergeCell ref="D11:E11"/>
    <mergeCell ref="S8:V8"/>
    <mergeCell ref="W8:X8"/>
    <mergeCell ref="Y8:AB9"/>
    <mergeCell ref="G9:H9"/>
    <mergeCell ref="I9:J9"/>
    <mergeCell ref="E65:W66"/>
    <mergeCell ref="E68:W68"/>
    <mergeCell ref="H61:I61"/>
    <mergeCell ref="Y61:Z61"/>
    <mergeCell ref="F11:F12"/>
    <mergeCell ref="AA61:AB61"/>
    <mergeCell ref="H62:I62"/>
    <mergeCell ref="Y62:Z62"/>
    <mergeCell ref="AA62:AB62"/>
    <mergeCell ref="B57:B58"/>
    <mergeCell ref="C57:Z57"/>
    <mergeCell ref="C58:Z58"/>
  </mergeCells>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54"/>
  <sheetViews>
    <sheetView workbookViewId="0">
      <selection activeCell="B107" sqref="B107:B109"/>
    </sheetView>
  </sheetViews>
  <sheetFormatPr baseColWidth="10" defaultColWidth="9.140625" defaultRowHeight="15" x14ac:dyDescent="0.25"/>
  <cols>
    <col min="1" max="1" width="6.140625" customWidth="1"/>
    <col min="2" max="2" width="39.28515625" style="1" customWidth="1"/>
    <col min="3" max="3" width="15.7109375" style="1" customWidth="1"/>
    <col min="4" max="4" width="12.7109375" style="1" customWidth="1"/>
    <col min="5" max="5" width="14.28515625" style="1" customWidth="1"/>
    <col min="6" max="6" width="12.7109375" style="1" customWidth="1"/>
    <col min="7" max="7" width="12.42578125" style="1" customWidth="1"/>
    <col min="8" max="8" width="13.28515625" style="1" customWidth="1"/>
    <col min="9" max="9" width="13.5703125" style="1" customWidth="1"/>
    <col min="10" max="14" width="12.7109375" style="1" customWidth="1"/>
    <col min="15" max="15" width="13.42578125" style="1" customWidth="1"/>
    <col min="16" max="16" width="13.140625" style="1" customWidth="1"/>
    <col min="17" max="22" width="12.7109375" customWidth="1"/>
    <col min="23" max="23" width="15.28515625" customWidth="1"/>
    <col min="24" max="24" width="16.85546875" style="4" customWidth="1"/>
    <col min="25" max="26" width="12.7109375" customWidth="1"/>
    <col min="27" max="27" width="13.85546875" style="4" bestFit="1" customWidth="1"/>
    <col min="28" max="28" width="12.5703125" customWidth="1"/>
    <col min="257" max="257" width="6.140625" customWidth="1"/>
    <col min="258" max="258" width="39.28515625" customWidth="1"/>
    <col min="259" max="259" width="15.7109375" customWidth="1"/>
    <col min="260" max="260" width="12.7109375" customWidth="1"/>
    <col min="261" max="261" width="14.28515625" customWidth="1"/>
    <col min="262" max="262" width="12.7109375" customWidth="1"/>
    <col min="263" max="263" width="12.42578125" customWidth="1"/>
    <col min="264" max="264" width="13.28515625" customWidth="1"/>
    <col min="265" max="265" width="13.5703125" customWidth="1"/>
    <col min="266" max="270" width="12.7109375" customWidth="1"/>
    <col min="271" max="271" width="13.42578125" customWidth="1"/>
    <col min="272" max="272" width="13.140625" customWidth="1"/>
    <col min="273" max="278" width="12.7109375" customWidth="1"/>
    <col min="279" max="279" width="15.28515625" customWidth="1"/>
    <col min="280" max="280" width="16.85546875" customWidth="1"/>
    <col min="281" max="282" width="12.7109375" customWidth="1"/>
    <col min="283" max="283" width="13.85546875" bestFit="1" customWidth="1"/>
    <col min="284" max="284" width="12.5703125" customWidth="1"/>
    <col min="513" max="513" width="6.140625" customWidth="1"/>
    <col min="514" max="514" width="39.28515625" customWidth="1"/>
    <col min="515" max="515" width="15.7109375" customWidth="1"/>
    <col min="516" max="516" width="12.7109375" customWidth="1"/>
    <col min="517" max="517" width="14.28515625" customWidth="1"/>
    <col min="518" max="518" width="12.7109375" customWidth="1"/>
    <col min="519" max="519" width="12.42578125" customWidth="1"/>
    <col min="520" max="520" width="13.28515625" customWidth="1"/>
    <col min="521" max="521" width="13.5703125" customWidth="1"/>
    <col min="522" max="526" width="12.7109375" customWidth="1"/>
    <col min="527" max="527" width="13.42578125" customWidth="1"/>
    <col min="528" max="528" width="13.140625" customWidth="1"/>
    <col min="529" max="534" width="12.7109375" customWidth="1"/>
    <col min="535" max="535" width="15.28515625" customWidth="1"/>
    <col min="536" max="536" width="16.85546875" customWidth="1"/>
    <col min="537" max="538" width="12.7109375" customWidth="1"/>
    <col min="539" max="539" width="13.85546875" bestFit="1" customWidth="1"/>
    <col min="540" max="540" width="12.5703125" customWidth="1"/>
    <col min="769" max="769" width="6.140625" customWidth="1"/>
    <col min="770" max="770" width="39.28515625" customWidth="1"/>
    <col min="771" max="771" width="15.7109375" customWidth="1"/>
    <col min="772" max="772" width="12.7109375" customWidth="1"/>
    <col min="773" max="773" width="14.28515625" customWidth="1"/>
    <col min="774" max="774" width="12.7109375" customWidth="1"/>
    <col min="775" max="775" width="12.42578125" customWidth="1"/>
    <col min="776" max="776" width="13.28515625" customWidth="1"/>
    <col min="777" max="777" width="13.5703125" customWidth="1"/>
    <col min="778" max="782" width="12.7109375" customWidth="1"/>
    <col min="783" max="783" width="13.42578125" customWidth="1"/>
    <col min="784" max="784" width="13.140625" customWidth="1"/>
    <col min="785" max="790" width="12.7109375" customWidth="1"/>
    <col min="791" max="791" width="15.28515625" customWidth="1"/>
    <col min="792" max="792" width="16.85546875" customWidth="1"/>
    <col min="793" max="794" width="12.7109375" customWidth="1"/>
    <col min="795" max="795" width="13.85546875" bestFit="1" customWidth="1"/>
    <col min="796" max="796" width="12.5703125" customWidth="1"/>
    <col min="1025" max="1025" width="6.140625" customWidth="1"/>
    <col min="1026" max="1026" width="39.28515625" customWidth="1"/>
    <col min="1027" max="1027" width="15.7109375" customWidth="1"/>
    <col min="1028" max="1028" width="12.7109375" customWidth="1"/>
    <col min="1029" max="1029" width="14.28515625" customWidth="1"/>
    <col min="1030" max="1030" width="12.7109375" customWidth="1"/>
    <col min="1031" max="1031" width="12.42578125" customWidth="1"/>
    <col min="1032" max="1032" width="13.28515625" customWidth="1"/>
    <col min="1033" max="1033" width="13.5703125" customWidth="1"/>
    <col min="1034" max="1038" width="12.7109375" customWidth="1"/>
    <col min="1039" max="1039" width="13.42578125" customWidth="1"/>
    <col min="1040" max="1040" width="13.140625" customWidth="1"/>
    <col min="1041" max="1046" width="12.7109375" customWidth="1"/>
    <col min="1047" max="1047" width="15.28515625" customWidth="1"/>
    <col min="1048" max="1048" width="16.85546875" customWidth="1"/>
    <col min="1049" max="1050" width="12.7109375" customWidth="1"/>
    <col min="1051" max="1051" width="13.85546875" bestFit="1" customWidth="1"/>
    <col min="1052" max="1052" width="12.5703125" customWidth="1"/>
    <col min="1281" max="1281" width="6.140625" customWidth="1"/>
    <col min="1282" max="1282" width="39.28515625" customWidth="1"/>
    <col min="1283" max="1283" width="15.7109375" customWidth="1"/>
    <col min="1284" max="1284" width="12.7109375" customWidth="1"/>
    <col min="1285" max="1285" width="14.28515625" customWidth="1"/>
    <col min="1286" max="1286" width="12.7109375" customWidth="1"/>
    <col min="1287" max="1287" width="12.42578125" customWidth="1"/>
    <col min="1288" max="1288" width="13.28515625" customWidth="1"/>
    <col min="1289" max="1289" width="13.5703125" customWidth="1"/>
    <col min="1290" max="1294" width="12.7109375" customWidth="1"/>
    <col min="1295" max="1295" width="13.42578125" customWidth="1"/>
    <col min="1296" max="1296" width="13.140625" customWidth="1"/>
    <col min="1297" max="1302" width="12.7109375" customWidth="1"/>
    <col min="1303" max="1303" width="15.28515625" customWidth="1"/>
    <col min="1304" max="1304" width="16.85546875" customWidth="1"/>
    <col min="1305" max="1306" width="12.7109375" customWidth="1"/>
    <col min="1307" max="1307" width="13.85546875" bestFit="1" customWidth="1"/>
    <col min="1308" max="1308" width="12.5703125" customWidth="1"/>
    <col min="1537" max="1537" width="6.140625" customWidth="1"/>
    <col min="1538" max="1538" width="39.28515625" customWidth="1"/>
    <col min="1539" max="1539" width="15.7109375" customWidth="1"/>
    <col min="1540" max="1540" width="12.7109375" customWidth="1"/>
    <col min="1541" max="1541" width="14.28515625" customWidth="1"/>
    <col min="1542" max="1542" width="12.7109375" customWidth="1"/>
    <col min="1543" max="1543" width="12.42578125" customWidth="1"/>
    <col min="1544" max="1544" width="13.28515625" customWidth="1"/>
    <col min="1545" max="1545" width="13.5703125" customWidth="1"/>
    <col min="1546" max="1550" width="12.7109375" customWidth="1"/>
    <col min="1551" max="1551" width="13.42578125" customWidth="1"/>
    <col min="1552" max="1552" width="13.140625" customWidth="1"/>
    <col min="1553" max="1558" width="12.7109375" customWidth="1"/>
    <col min="1559" max="1559" width="15.28515625" customWidth="1"/>
    <col min="1560" max="1560" width="16.85546875" customWidth="1"/>
    <col min="1561" max="1562" width="12.7109375" customWidth="1"/>
    <col min="1563" max="1563" width="13.85546875" bestFit="1" customWidth="1"/>
    <col min="1564" max="1564" width="12.5703125" customWidth="1"/>
    <col min="1793" max="1793" width="6.140625" customWidth="1"/>
    <col min="1794" max="1794" width="39.28515625" customWidth="1"/>
    <col min="1795" max="1795" width="15.7109375" customWidth="1"/>
    <col min="1796" max="1796" width="12.7109375" customWidth="1"/>
    <col min="1797" max="1797" width="14.28515625" customWidth="1"/>
    <col min="1798" max="1798" width="12.7109375" customWidth="1"/>
    <col min="1799" max="1799" width="12.42578125" customWidth="1"/>
    <col min="1800" max="1800" width="13.28515625" customWidth="1"/>
    <col min="1801" max="1801" width="13.5703125" customWidth="1"/>
    <col min="1802" max="1806" width="12.7109375" customWidth="1"/>
    <col min="1807" max="1807" width="13.42578125" customWidth="1"/>
    <col min="1808" max="1808" width="13.140625" customWidth="1"/>
    <col min="1809" max="1814" width="12.7109375" customWidth="1"/>
    <col min="1815" max="1815" width="15.28515625" customWidth="1"/>
    <col min="1816" max="1816" width="16.85546875" customWidth="1"/>
    <col min="1817" max="1818" width="12.7109375" customWidth="1"/>
    <col min="1819" max="1819" width="13.85546875" bestFit="1" customWidth="1"/>
    <col min="1820" max="1820" width="12.5703125" customWidth="1"/>
    <col min="2049" max="2049" width="6.140625" customWidth="1"/>
    <col min="2050" max="2050" width="39.28515625" customWidth="1"/>
    <col min="2051" max="2051" width="15.7109375" customWidth="1"/>
    <col min="2052" max="2052" width="12.7109375" customWidth="1"/>
    <col min="2053" max="2053" width="14.28515625" customWidth="1"/>
    <col min="2054" max="2054" width="12.7109375" customWidth="1"/>
    <col min="2055" max="2055" width="12.42578125" customWidth="1"/>
    <col min="2056" max="2056" width="13.28515625" customWidth="1"/>
    <col min="2057" max="2057" width="13.5703125" customWidth="1"/>
    <col min="2058" max="2062" width="12.7109375" customWidth="1"/>
    <col min="2063" max="2063" width="13.42578125" customWidth="1"/>
    <col min="2064" max="2064" width="13.140625" customWidth="1"/>
    <col min="2065" max="2070" width="12.7109375" customWidth="1"/>
    <col min="2071" max="2071" width="15.28515625" customWidth="1"/>
    <col min="2072" max="2072" width="16.85546875" customWidth="1"/>
    <col min="2073" max="2074" width="12.7109375" customWidth="1"/>
    <col min="2075" max="2075" width="13.85546875" bestFit="1" customWidth="1"/>
    <col min="2076" max="2076" width="12.5703125" customWidth="1"/>
    <col min="2305" max="2305" width="6.140625" customWidth="1"/>
    <col min="2306" max="2306" width="39.28515625" customWidth="1"/>
    <col min="2307" max="2307" width="15.7109375" customWidth="1"/>
    <col min="2308" max="2308" width="12.7109375" customWidth="1"/>
    <col min="2309" max="2309" width="14.28515625" customWidth="1"/>
    <col min="2310" max="2310" width="12.7109375" customWidth="1"/>
    <col min="2311" max="2311" width="12.42578125" customWidth="1"/>
    <col min="2312" max="2312" width="13.28515625" customWidth="1"/>
    <col min="2313" max="2313" width="13.5703125" customWidth="1"/>
    <col min="2314" max="2318" width="12.7109375" customWidth="1"/>
    <col min="2319" max="2319" width="13.42578125" customWidth="1"/>
    <col min="2320" max="2320" width="13.140625" customWidth="1"/>
    <col min="2321" max="2326" width="12.7109375" customWidth="1"/>
    <col min="2327" max="2327" width="15.28515625" customWidth="1"/>
    <col min="2328" max="2328" width="16.85546875" customWidth="1"/>
    <col min="2329" max="2330" width="12.7109375" customWidth="1"/>
    <col min="2331" max="2331" width="13.85546875" bestFit="1" customWidth="1"/>
    <col min="2332" max="2332" width="12.5703125" customWidth="1"/>
    <col min="2561" max="2561" width="6.140625" customWidth="1"/>
    <col min="2562" max="2562" width="39.28515625" customWidth="1"/>
    <col min="2563" max="2563" width="15.7109375" customWidth="1"/>
    <col min="2564" max="2564" width="12.7109375" customWidth="1"/>
    <col min="2565" max="2565" width="14.28515625" customWidth="1"/>
    <col min="2566" max="2566" width="12.7109375" customWidth="1"/>
    <col min="2567" max="2567" width="12.42578125" customWidth="1"/>
    <col min="2568" max="2568" width="13.28515625" customWidth="1"/>
    <col min="2569" max="2569" width="13.5703125" customWidth="1"/>
    <col min="2570" max="2574" width="12.7109375" customWidth="1"/>
    <col min="2575" max="2575" width="13.42578125" customWidth="1"/>
    <col min="2576" max="2576" width="13.140625" customWidth="1"/>
    <col min="2577" max="2582" width="12.7109375" customWidth="1"/>
    <col min="2583" max="2583" width="15.28515625" customWidth="1"/>
    <col min="2584" max="2584" width="16.85546875" customWidth="1"/>
    <col min="2585" max="2586" width="12.7109375" customWidth="1"/>
    <col min="2587" max="2587" width="13.85546875" bestFit="1" customWidth="1"/>
    <col min="2588" max="2588" width="12.5703125" customWidth="1"/>
    <col min="2817" max="2817" width="6.140625" customWidth="1"/>
    <col min="2818" max="2818" width="39.28515625" customWidth="1"/>
    <col min="2819" max="2819" width="15.7109375" customWidth="1"/>
    <col min="2820" max="2820" width="12.7109375" customWidth="1"/>
    <col min="2821" max="2821" width="14.28515625" customWidth="1"/>
    <col min="2822" max="2822" width="12.7109375" customWidth="1"/>
    <col min="2823" max="2823" width="12.42578125" customWidth="1"/>
    <col min="2824" max="2824" width="13.28515625" customWidth="1"/>
    <col min="2825" max="2825" width="13.5703125" customWidth="1"/>
    <col min="2826" max="2830" width="12.7109375" customWidth="1"/>
    <col min="2831" max="2831" width="13.42578125" customWidth="1"/>
    <col min="2832" max="2832" width="13.140625" customWidth="1"/>
    <col min="2833" max="2838" width="12.7109375" customWidth="1"/>
    <col min="2839" max="2839" width="15.28515625" customWidth="1"/>
    <col min="2840" max="2840" width="16.85546875" customWidth="1"/>
    <col min="2841" max="2842" width="12.7109375" customWidth="1"/>
    <col min="2843" max="2843" width="13.85546875" bestFit="1" customWidth="1"/>
    <col min="2844" max="2844" width="12.5703125" customWidth="1"/>
    <col min="3073" max="3073" width="6.140625" customWidth="1"/>
    <col min="3074" max="3074" width="39.28515625" customWidth="1"/>
    <col min="3075" max="3075" width="15.7109375" customWidth="1"/>
    <col min="3076" max="3076" width="12.7109375" customWidth="1"/>
    <col min="3077" max="3077" width="14.28515625" customWidth="1"/>
    <col min="3078" max="3078" width="12.7109375" customWidth="1"/>
    <col min="3079" max="3079" width="12.42578125" customWidth="1"/>
    <col min="3080" max="3080" width="13.28515625" customWidth="1"/>
    <col min="3081" max="3081" width="13.5703125" customWidth="1"/>
    <col min="3082" max="3086" width="12.7109375" customWidth="1"/>
    <col min="3087" max="3087" width="13.42578125" customWidth="1"/>
    <col min="3088" max="3088" width="13.140625" customWidth="1"/>
    <col min="3089" max="3094" width="12.7109375" customWidth="1"/>
    <col min="3095" max="3095" width="15.28515625" customWidth="1"/>
    <col min="3096" max="3096" width="16.85546875" customWidth="1"/>
    <col min="3097" max="3098" width="12.7109375" customWidth="1"/>
    <col min="3099" max="3099" width="13.85546875" bestFit="1" customWidth="1"/>
    <col min="3100" max="3100" width="12.5703125" customWidth="1"/>
    <col min="3329" max="3329" width="6.140625" customWidth="1"/>
    <col min="3330" max="3330" width="39.28515625" customWidth="1"/>
    <col min="3331" max="3331" width="15.7109375" customWidth="1"/>
    <col min="3332" max="3332" width="12.7109375" customWidth="1"/>
    <col min="3333" max="3333" width="14.28515625" customWidth="1"/>
    <col min="3334" max="3334" width="12.7109375" customWidth="1"/>
    <col min="3335" max="3335" width="12.42578125" customWidth="1"/>
    <col min="3336" max="3336" width="13.28515625" customWidth="1"/>
    <col min="3337" max="3337" width="13.5703125" customWidth="1"/>
    <col min="3338" max="3342" width="12.7109375" customWidth="1"/>
    <col min="3343" max="3343" width="13.42578125" customWidth="1"/>
    <col min="3344" max="3344" width="13.140625" customWidth="1"/>
    <col min="3345" max="3350" width="12.7109375" customWidth="1"/>
    <col min="3351" max="3351" width="15.28515625" customWidth="1"/>
    <col min="3352" max="3352" width="16.85546875" customWidth="1"/>
    <col min="3353" max="3354" width="12.7109375" customWidth="1"/>
    <col min="3355" max="3355" width="13.85546875" bestFit="1" customWidth="1"/>
    <col min="3356" max="3356" width="12.5703125" customWidth="1"/>
    <col min="3585" max="3585" width="6.140625" customWidth="1"/>
    <col min="3586" max="3586" width="39.28515625" customWidth="1"/>
    <col min="3587" max="3587" width="15.7109375" customWidth="1"/>
    <col min="3588" max="3588" width="12.7109375" customWidth="1"/>
    <col min="3589" max="3589" width="14.28515625" customWidth="1"/>
    <col min="3590" max="3590" width="12.7109375" customWidth="1"/>
    <col min="3591" max="3591" width="12.42578125" customWidth="1"/>
    <col min="3592" max="3592" width="13.28515625" customWidth="1"/>
    <col min="3593" max="3593" width="13.5703125" customWidth="1"/>
    <col min="3594" max="3598" width="12.7109375" customWidth="1"/>
    <col min="3599" max="3599" width="13.42578125" customWidth="1"/>
    <col min="3600" max="3600" width="13.140625" customWidth="1"/>
    <col min="3601" max="3606" width="12.7109375" customWidth="1"/>
    <col min="3607" max="3607" width="15.28515625" customWidth="1"/>
    <col min="3608" max="3608" width="16.85546875" customWidth="1"/>
    <col min="3609" max="3610" width="12.7109375" customWidth="1"/>
    <col min="3611" max="3611" width="13.85546875" bestFit="1" customWidth="1"/>
    <col min="3612" max="3612" width="12.5703125" customWidth="1"/>
    <col min="3841" max="3841" width="6.140625" customWidth="1"/>
    <col min="3842" max="3842" width="39.28515625" customWidth="1"/>
    <col min="3843" max="3843" width="15.7109375" customWidth="1"/>
    <col min="3844" max="3844" width="12.7109375" customWidth="1"/>
    <col min="3845" max="3845" width="14.28515625" customWidth="1"/>
    <col min="3846" max="3846" width="12.7109375" customWidth="1"/>
    <col min="3847" max="3847" width="12.42578125" customWidth="1"/>
    <col min="3848" max="3848" width="13.28515625" customWidth="1"/>
    <col min="3849" max="3849" width="13.5703125" customWidth="1"/>
    <col min="3850" max="3854" width="12.7109375" customWidth="1"/>
    <col min="3855" max="3855" width="13.42578125" customWidth="1"/>
    <col min="3856" max="3856" width="13.140625" customWidth="1"/>
    <col min="3857" max="3862" width="12.7109375" customWidth="1"/>
    <col min="3863" max="3863" width="15.28515625" customWidth="1"/>
    <col min="3864" max="3864" width="16.85546875" customWidth="1"/>
    <col min="3865" max="3866" width="12.7109375" customWidth="1"/>
    <col min="3867" max="3867" width="13.85546875" bestFit="1" customWidth="1"/>
    <col min="3868" max="3868" width="12.5703125" customWidth="1"/>
    <col min="4097" max="4097" width="6.140625" customWidth="1"/>
    <col min="4098" max="4098" width="39.28515625" customWidth="1"/>
    <col min="4099" max="4099" width="15.7109375" customWidth="1"/>
    <col min="4100" max="4100" width="12.7109375" customWidth="1"/>
    <col min="4101" max="4101" width="14.28515625" customWidth="1"/>
    <col min="4102" max="4102" width="12.7109375" customWidth="1"/>
    <col min="4103" max="4103" width="12.42578125" customWidth="1"/>
    <col min="4104" max="4104" width="13.28515625" customWidth="1"/>
    <col min="4105" max="4105" width="13.5703125" customWidth="1"/>
    <col min="4106" max="4110" width="12.7109375" customWidth="1"/>
    <col min="4111" max="4111" width="13.42578125" customWidth="1"/>
    <col min="4112" max="4112" width="13.140625" customWidth="1"/>
    <col min="4113" max="4118" width="12.7109375" customWidth="1"/>
    <col min="4119" max="4119" width="15.28515625" customWidth="1"/>
    <col min="4120" max="4120" width="16.85546875" customWidth="1"/>
    <col min="4121" max="4122" width="12.7109375" customWidth="1"/>
    <col min="4123" max="4123" width="13.85546875" bestFit="1" customWidth="1"/>
    <col min="4124" max="4124" width="12.5703125" customWidth="1"/>
    <col min="4353" max="4353" width="6.140625" customWidth="1"/>
    <col min="4354" max="4354" width="39.28515625" customWidth="1"/>
    <col min="4355" max="4355" width="15.7109375" customWidth="1"/>
    <col min="4356" max="4356" width="12.7109375" customWidth="1"/>
    <col min="4357" max="4357" width="14.28515625" customWidth="1"/>
    <col min="4358" max="4358" width="12.7109375" customWidth="1"/>
    <col min="4359" max="4359" width="12.42578125" customWidth="1"/>
    <col min="4360" max="4360" width="13.28515625" customWidth="1"/>
    <col min="4361" max="4361" width="13.5703125" customWidth="1"/>
    <col min="4362" max="4366" width="12.7109375" customWidth="1"/>
    <col min="4367" max="4367" width="13.42578125" customWidth="1"/>
    <col min="4368" max="4368" width="13.140625" customWidth="1"/>
    <col min="4369" max="4374" width="12.7109375" customWidth="1"/>
    <col min="4375" max="4375" width="15.28515625" customWidth="1"/>
    <col min="4376" max="4376" width="16.85546875" customWidth="1"/>
    <col min="4377" max="4378" width="12.7109375" customWidth="1"/>
    <col min="4379" max="4379" width="13.85546875" bestFit="1" customWidth="1"/>
    <col min="4380" max="4380" width="12.5703125" customWidth="1"/>
    <col min="4609" max="4609" width="6.140625" customWidth="1"/>
    <col min="4610" max="4610" width="39.28515625" customWidth="1"/>
    <col min="4611" max="4611" width="15.7109375" customWidth="1"/>
    <col min="4612" max="4612" width="12.7109375" customWidth="1"/>
    <col min="4613" max="4613" width="14.28515625" customWidth="1"/>
    <col min="4614" max="4614" width="12.7109375" customWidth="1"/>
    <col min="4615" max="4615" width="12.42578125" customWidth="1"/>
    <col min="4616" max="4616" width="13.28515625" customWidth="1"/>
    <col min="4617" max="4617" width="13.5703125" customWidth="1"/>
    <col min="4618" max="4622" width="12.7109375" customWidth="1"/>
    <col min="4623" max="4623" width="13.42578125" customWidth="1"/>
    <col min="4624" max="4624" width="13.140625" customWidth="1"/>
    <col min="4625" max="4630" width="12.7109375" customWidth="1"/>
    <col min="4631" max="4631" width="15.28515625" customWidth="1"/>
    <col min="4632" max="4632" width="16.85546875" customWidth="1"/>
    <col min="4633" max="4634" width="12.7109375" customWidth="1"/>
    <col min="4635" max="4635" width="13.85546875" bestFit="1" customWidth="1"/>
    <col min="4636" max="4636" width="12.5703125" customWidth="1"/>
    <col min="4865" max="4865" width="6.140625" customWidth="1"/>
    <col min="4866" max="4866" width="39.28515625" customWidth="1"/>
    <col min="4867" max="4867" width="15.7109375" customWidth="1"/>
    <col min="4868" max="4868" width="12.7109375" customWidth="1"/>
    <col min="4869" max="4869" width="14.28515625" customWidth="1"/>
    <col min="4870" max="4870" width="12.7109375" customWidth="1"/>
    <col min="4871" max="4871" width="12.42578125" customWidth="1"/>
    <col min="4872" max="4872" width="13.28515625" customWidth="1"/>
    <col min="4873" max="4873" width="13.5703125" customWidth="1"/>
    <col min="4874" max="4878" width="12.7109375" customWidth="1"/>
    <col min="4879" max="4879" width="13.42578125" customWidth="1"/>
    <col min="4880" max="4880" width="13.140625" customWidth="1"/>
    <col min="4881" max="4886" width="12.7109375" customWidth="1"/>
    <col min="4887" max="4887" width="15.28515625" customWidth="1"/>
    <col min="4888" max="4888" width="16.85546875" customWidth="1"/>
    <col min="4889" max="4890" width="12.7109375" customWidth="1"/>
    <col min="4891" max="4891" width="13.85546875" bestFit="1" customWidth="1"/>
    <col min="4892" max="4892" width="12.5703125" customWidth="1"/>
    <col min="5121" max="5121" width="6.140625" customWidth="1"/>
    <col min="5122" max="5122" width="39.28515625" customWidth="1"/>
    <col min="5123" max="5123" width="15.7109375" customWidth="1"/>
    <col min="5124" max="5124" width="12.7109375" customWidth="1"/>
    <col min="5125" max="5125" width="14.28515625" customWidth="1"/>
    <col min="5126" max="5126" width="12.7109375" customWidth="1"/>
    <col min="5127" max="5127" width="12.42578125" customWidth="1"/>
    <col min="5128" max="5128" width="13.28515625" customWidth="1"/>
    <col min="5129" max="5129" width="13.5703125" customWidth="1"/>
    <col min="5130" max="5134" width="12.7109375" customWidth="1"/>
    <col min="5135" max="5135" width="13.42578125" customWidth="1"/>
    <col min="5136" max="5136" width="13.140625" customWidth="1"/>
    <col min="5137" max="5142" width="12.7109375" customWidth="1"/>
    <col min="5143" max="5143" width="15.28515625" customWidth="1"/>
    <col min="5144" max="5144" width="16.85546875" customWidth="1"/>
    <col min="5145" max="5146" width="12.7109375" customWidth="1"/>
    <col min="5147" max="5147" width="13.85546875" bestFit="1" customWidth="1"/>
    <col min="5148" max="5148" width="12.5703125" customWidth="1"/>
    <col min="5377" max="5377" width="6.140625" customWidth="1"/>
    <col min="5378" max="5378" width="39.28515625" customWidth="1"/>
    <col min="5379" max="5379" width="15.7109375" customWidth="1"/>
    <col min="5380" max="5380" width="12.7109375" customWidth="1"/>
    <col min="5381" max="5381" width="14.28515625" customWidth="1"/>
    <col min="5382" max="5382" width="12.7109375" customWidth="1"/>
    <col min="5383" max="5383" width="12.42578125" customWidth="1"/>
    <col min="5384" max="5384" width="13.28515625" customWidth="1"/>
    <col min="5385" max="5385" width="13.5703125" customWidth="1"/>
    <col min="5386" max="5390" width="12.7109375" customWidth="1"/>
    <col min="5391" max="5391" width="13.42578125" customWidth="1"/>
    <col min="5392" max="5392" width="13.140625" customWidth="1"/>
    <col min="5393" max="5398" width="12.7109375" customWidth="1"/>
    <col min="5399" max="5399" width="15.28515625" customWidth="1"/>
    <col min="5400" max="5400" width="16.85546875" customWidth="1"/>
    <col min="5401" max="5402" width="12.7109375" customWidth="1"/>
    <col min="5403" max="5403" width="13.85546875" bestFit="1" customWidth="1"/>
    <col min="5404" max="5404" width="12.5703125" customWidth="1"/>
    <col min="5633" max="5633" width="6.140625" customWidth="1"/>
    <col min="5634" max="5634" width="39.28515625" customWidth="1"/>
    <col min="5635" max="5635" width="15.7109375" customWidth="1"/>
    <col min="5636" max="5636" width="12.7109375" customWidth="1"/>
    <col min="5637" max="5637" width="14.28515625" customWidth="1"/>
    <col min="5638" max="5638" width="12.7109375" customWidth="1"/>
    <col min="5639" max="5639" width="12.42578125" customWidth="1"/>
    <col min="5640" max="5640" width="13.28515625" customWidth="1"/>
    <col min="5641" max="5641" width="13.5703125" customWidth="1"/>
    <col min="5642" max="5646" width="12.7109375" customWidth="1"/>
    <col min="5647" max="5647" width="13.42578125" customWidth="1"/>
    <col min="5648" max="5648" width="13.140625" customWidth="1"/>
    <col min="5649" max="5654" width="12.7109375" customWidth="1"/>
    <col min="5655" max="5655" width="15.28515625" customWidth="1"/>
    <col min="5656" max="5656" width="16.85546875" customWidth="1"/>
    <col min="5657" max="5658" width="12.7109375" customWidth="1"/>
    <col min="5659" max="5659" width="13.85546875" bestFit="1" customWidth="1"/>
    <col min="5660" max="5660" width="12.5703125" customWidth="1"/>
    <col min="5889" max="5889" width="6.140625" customWidth="1"/>
    <col min="5890" max="5890" width="39.28515625" customWidth="1"/>
    <col min="5891" max="5891" width="15.7109375" customWidth="1"/>
    <col min="5892" max="5892" width="12.7109375" customWidth="1"/>
    <col min="5893" max="5893" width="14.28515625" customWidth="1"/>
    <col min="5894" max="5894" width="12.7109375" customWidth="1"/>
    <col min="5895" max="5895" width="12.42578125" customWidth="1"/>
    <col min="5896" max="5896" width="13.28515625" customWidth="1"/>
    <col min="5897" max="5897" width="13.5703125" customWidth="1"/>
    <col min="5898" max="5902" width="12.7109375" customWidth="1"/>
    <col min="5903" max="5903" width="13.42578125" customWidth="1"/>
    <col min="5904" max="5904" width="13.140625" customWidth="1"/>
    <col min="5905" max="5910" width="12.7109375" customWidth="1"/>
    <col min="5911" max="5911" width="15.28515625" customWidth="1"/>
    <col min="5912" max="5912" width="16.85546875" customWidth="1"/>
    <col min="5913" max="5914" width="12.7109375" customWidth="1"/>
    <col min="5915" max="5915" width="13.85546875" bestFit="1" customWidth="1"/>
    <col min="5916" max="5916" width="12.5703125" customWidth="1"/>
    <col min="6145" max="6145" width="6.140625" customWidth="1"/>
    <col min="6146" max="6146" width="39.28515625" customWidth="1"/>
    <col min="6147" max="6147" width="15.7109375" customWidth="1"/>
    <col min="6148" max="6148" width="12.7109375" customWidth="1"/>
    <col min="6149" max="6149" width="14.28515625" customWidth="1"/>
    <col min="6150" max="6150" width="12.7109375" customWidth="1"/>
    <col min="6151" max="6151" width="12.42578125" customWidth="1"/>
    <col min="6152" max="6152" width="13.28515625" customWidth="1"/>
    <col min="6153" max="6153" width="13.5703125" customWidth="1"/>
    <col min="6154" max="6158" width="12.7109375" customWidth="1"/>
    <col min="6159" max="6159" width="13.42578125" customWidth="1"/>
    <col min="6160" max="6160" width="13.140625" customWidth="1"/>
    <col min="6161" max="6166" width="12.7109375" customWidth="1"/>
    <col min="6167" max="6167" width="15.28515625" customWidth="1"/>
    <col min="6168" max="6168" width="16.85546875" customWidth="1"/>
    <col min="6169" max="6170" width="12.7109375" customWidth="1"/>
    <col min="6171" max="6171" width="13.85546875" bestFit="1" customWidth="1"/>
    <col min="6172" max="6172" width="12.5703125" customWidth="1"/>
    <col min="6401" max="6401" width="6.140625" customWidth="1"/>
    <col min="6402" max="6402" width="39.28515625" customWidth="1"/>
    <col min="6403" max="6403" width="15.7109375" customWidth="1"/>
    <col min="6404" max="6404" width="12.7109375" customWidth="1"/>
    <col min="6405" max="6405" width="14.28515625" customWidth="1"/>
    <col min="6406" max="6406" width="12.7109375" customWidth="1"/>
    <col min="6407" max="6407" width="12.42578125" customWidth="1"/>
    <col min="6408" max="6408" width="13.28515625" customWidth="1"/>
    <col min="6409" max="6409" width="13.5703125" customWidth="1"/>
    <col min="6410" max="6414" width="12.7109375" customWidth="1"/>
    <col min="6415" max="6415" width="13.42578125" customWidth="1"/>
    <col min="6416" max="6416" width="13.140625" customWidth="1"/>
    <col min="6417" max="6422" width="12.7109375" customWidth="1"/>
    <col min="6423" max="6423" width="15.28515625" customWidth="1"/>
    <col min="6424" max="6424" width="16.85546875" customWidth="1"/>
    <col min="6425" max="6426" width="12.7109375" customWidth="1"/>
    <col min="6427" max="6427" width="13.85546875" bestFit="1" customWidth="1"/>
    <col min="6428" max="6428" width="12.5703125" customWidth="1"/>
    <col min="6657" max="6657" width="6.140625" customWidth="1"/>
    <col min="6658" max="6658" width="39.28515625" customWidth="1"/>
    <col min="6659" max="6659" width="15.7109375" customWidth="1"/>
    <col min="6660" max="6660" width="12.7109375" customWidth="1"/>
    <col min="6661" max="6661" width="14.28515625" customWidth="1"/>
    <col min="6662" max="6662" width="12.7109375" customWidth="1"/>
    <col min="6663" max="6663" width="12.42578125" customWidth="1"/>
    <col min="6664" max="6664" width="13.28515625" customWidth="1"/>
    <col min="6665" max="6665" width="13.5703125" customWidth="1"/>
    <col min="6666" max="6670" width="12.7109375" customWidth="1"/>
    <col min="6671" max="6671" width="13.42578125" customWidth="1"/>
    <col min="6672" max="6672" width="13.140625" customWidth="1"/>
    <col min="6673" max="6678" width="12.7109375" customWidth="1"/>
    <col min="6679" max="6679" width="15.28515625" customWidth="1"/>
    <col min="6680" max="6680" width="16.85546875" customWidth="1"/>
    <col min="6681" max="6682" width="12.7109375" customWidth="1"/>
    <col min="6683" max="6683" width="13.85546875" bestFit="1" customWidth="1"/>
    <col min="6684" max="6684" width="12.5703125" customWidth="1"/>
    <col min="6913" max="6913" width="6.140625" customWidth="1"/>
    <col min="6914" max="6914" width="39.28515625" customWidth="1"/>
    <col min="6915" max="6915" width="15.7109375" customWidth="1"/>
    <col min="6916" max="6916" width="12.7109375" customWidth="1"/>
    <col min="6917" max="6917" width="14.28515625" customWidth="1"/>
    <col min="6918" max="6918" width="12.7109375" customWidth="1"/>
    <col min="6919" max="6919" width="12.42578125" customWidth="1"/>
    <col min="6920" max="6920" width="13.28515625" customWidth="1"/>
    <col min="6921" max="6921" width="13.5703125" customWidth="1"/>
    <col min="6922" max="6926" width="12.7109375" customWidth="1"/>
    <col min="6927" max="6927" width="13.42578125" customWidth="1"/>
    <col min="6928" max="6928" width="13.140625" customWidth="1"/>
    <col min="6929" max="6934" width="12.7109375" customWidth="1"/>
    <col min="6935" max="6935" width="15.28515625" customWidth="1"/>
    <col min="6936" max="6936" width="16.85546875" customWidth="1"/>
    <col min="6937" max="6938" width="12.7109375" customWidth="1"/>
    <col min="6939" max="6939" width="13.85546875" bestFit="1" customWidth="1"/>
    <col min="6940" max="6940" width="12.5703125" customWidth="1"/>
    <col min="7169" max="7169" width="6.140625" customWidth="1"/>
    <col min="7170" max="7170" width="39.28515625" customWidth="1"/>
    <col min="7171" max="7171" width="15.7109375" customWidth="1"/>
    <col min="7172" max="7172" width="12.7109375" customWidth="1"/>
    <col min="7173" max="7173" width="14.28515625" customWidth="1"/>
    <col min="7174" max="7174" width="12.7109375" customWidth="1"/>
    <col min="7175" max="7175" width="12.42578125" customWidth="1"/>
    <col min="7176" max="7176" width="13.28515625" customWidth="1"/>
    <col min="7177" max="7177" width="13.5703125" customWidth="1"/>
    <col min="7178" max="7182" width="12.7109375" customWidth="1"/>
    <col min="7183" max="7183" width="13.42578125" customWidth="1"/>
    <col min="7184" max="7184" width="13.140625" customWidth="1"/>
    <col min="7185" max="7190" width="12.7109375" customWidth="1"/>
    <col min="7191" max="7191" width="15.28515625" customWidth="1"/>
    <col min="7192" max="7192" width="16.85546875" customWidth="1"/>
    <col min="7193" max="7194" width="12.7109375" customWidth="1"/>
    <col min="7195" max="7195" width="13.85546875" bestFit="1" customWidth="1"/>
    <col min="7196" max="7196" width="12.5703125" customWidth="1"/>
    <col min="7425" max="7425" width="6.140625" customWidth="1"/>
    <col min="7426" max="7426" width="39.28515625" customWidth="1"/>
    <col min="7427" max="7427" width="15.7109375" customWidth="1"/>
    <col min="7428" max="7428" width="12.7109375" customWidth="1"/>
    <col min="7429" max="7429" width="14.28515625" customWidth="1"/>
    <col min="7430" max="7430" width="12.7109375" customWidth="1"/>
    <col min="7431" max="7431" width="12.42578125" customWidth="1"/>
    <col min="7432" max="7432" width="13.28515625" customWidth="1"/>
    <col min="7433" max="7433" width="13.5703125" customWidth="1"/>
    <col min="7434" max="7438" width="12.7109375" customWidth="1"/>
    <col min="7439" max="7439" width="13.42578125" customWidth="1"/>
    <col min="7440" max="7440" width="13.140625" customWidth="1"/>
    <col min="7441" max="7446" width="12.7109375" customWidth="1"/>
    <col min="7447" max="7447" width="15.28515625" customWidth="1"/>
    <col min="7448" max="7448" width="16.85546875" customWidth="1"/>
    <col min="7449" max="7450" width="12.7109375" customWidth="1"/>
    <col min="7451" max="7451" width="13.85546875" bestFit="1" customWidth="1"/>
    <col min="7452" max="7452" width="12.5703125" customWidth="1"/>
    <col min="7681" max="7681" width="6.140625" customWidth="1"/>
    <col min="7682" max="7682" width="39.28515625" customWidth="1"/>
    <col min="7683" max="7683" width="15.7109375" customWidth="1"/>
    <col min="7684" max="7684" width="12.7109375" customWidth="1"/>
    <col min="7685" max="7685" width="14.28515625" customWidth="1"/>
    <col min="7686" max="7686" width="12.7109375" customWidth="1"/>
    <col min="7687" max="7687" width="12.42578125" customWidth="1"/>
    <col min="7688" max="7688" width="13.28515625" customWidth="1"/>
    <col min="7689" max="7689" width="13.5703125" customWidth="1"/>
    <col min="7690" max="7694" width="12.7109375" customWidth="1"/>
    <col min="7695" max="7695" width="13.42578125" customWidth="1"/>
    <col min="7696" max="7696" width="13.140625" customWidth="1"/>
    <col min="7697" max="7702" width="12.7109375" customWidth="1"/>
    <col min="7703" max="7703" width="15.28515625" customWidth="1"/>
    <col min="7704" max="7704" width="16.85546875" customWidth="1"/>
    <col min="7705" max="7706" width="12.7109375" customWidth="1"/>
    <col min="7707" max="7707" width="13.85546875" bestFit="1" customWidth="1"/>
    <col min="7708" max="7708" width="12.5703125" customWidth="1"/>
    <col min="7937" max="7937" width="6.140625" customWidth="1"/>
    <col min="7938" max="7938" width="39.28515625" customWidth="1"/>
    <col min="7939" max="7939" width="15.7109375" customWidth="1"/>
    <col min="7940" max="7940" width="12.7109375" customWidth="1"/>
    <col min="7941" max="7941" width="14.28515625" customWidth="1"/>
    <col min="7942" max="7942" width="12.7109375" customWidth="1"/>
    <col min="7943" max="7943" width="12.42578125" customWidth="1"/>
    <col min="7944" max="7944" width="13.28515625" customWidth="1"/>
    <col min="7945" max="7945" width="13.5703125" customWidth="1"/>
    <col min="7946" max="7950" width="12.7109375" customWidth="1"/>
    <col min="7951" max="7951" width="13.42578125" customWidth="1"/>
    <col min="7952" max="7952" width="13.140625" customWidth="1"/>
    <col min="7953" max="7958" width="12.7109375" customWidth="1"/>
    <col min="7959" max="7959" width="15.28515625" customWidth="1"/>
    <col min="7960" max="7960" width="16.85546875" customWidth="1"/>
    <col min="7961" max="7962" width="12.7109375" customWidth="1"/>
    <col min="7963" max="7963" width="13.85546875" bestFit="1" customWidth="1"/>
    <col min="7964" max="7964" width="12.5703125" customWidth="1"/>
    <col min="8193" max="8193" width="6.140625" customWidth="1"/>
    <col min="8194" max="8194" width="39.28515625" customWidth="1"/>
    <col min="8195" max="8195" width="15.7109375" customWidth="1"/>
    <col min="8196" max="8196" width="12.7109375" customWidth="1"/>
    <col min="8197" max="8197" width="14.28515625" customWidth="1"/>
    <col min="8198" max="8198" width="12.7109375" customWidth="1"/>
    <col min="8199" max="8199" width="12.42578125" customWidth="1"/>
    <col min="8200" max="8200" width="13.28515625" customWidth="1"/>
    <col min="8201" max="8201" width="13.5703125" customWidth="1"/>
    <col min="8202" max="8206" width="12.7109375" customWidth="1"/>
    <col min="8207" max="8207" width="13.42578125" customWidth="1"/>
    <col min="8208" max="8208" width="13.140625" customWidth="1"/>
    <col min="8209" max="8214" width="12.7109375" customWidth="1"/>
    <col min="8215" max="8215" width="15.28515625" customWidth="1"/>
    <col min="8216" max="8216" width="16.85546875" customWidth="1"/>
    <col min="8217" max="8218" width="12.7109375" customWidth="1"/>
    <col min="8219" max="8219" width="13.85546875" bestFit="1" customWidth="1"/>
    <col min="8220" max="8220" width="12.5703125" customWidth="1"/>
    <col min="8449" max="8449" width="6.140625" customWidth="1"/>
    <col min="8450" max="8450" width="39.28515625" customWidth="1"/>
    <col min="8451" max="8451" width="15.7109375" customWidth="1"/>
    <col min="8452" max="8452" width="12.7109375" customWidth="1"/>
    <col min="8453" max="8453" width="14.28515625" customWidth="1"/>
    <col min="8454" max="8454" width="12.7109375" customWidth="1"/>
    <col min="8455" max="8455" width="12.42578125" customWidth="1"/>
    <col min="8456" max="8456" width="13.28515625" customWidth="1"/>
    <col min="8457" max="8457" width="13.5703125" customWidth="1"/>
    <col min="8458" max="8462" width="12.7109375" customWidth="1"/>
    <col min="8463" max="8463" width="13.42578125" customWidth="1"/>
    <col min="8464" max="8464" width="13.140625" customWidth="1"/>
    <col min="8465" max="8470" width="12.7109375" customWidth="1"/>
    <col min="8471" max="8471" width="15.28515625" customWidth="1"/>
    <col min="8472" max="8472" width="16.85546875" customWidth="1"/>
    <col min="8473" max="8474" width="12.7109375" customWidth="1"/>
    <col min="8475" max="8475" width="13.85546875" bestFit="1" customWidth="1"/>
    <col min="8476" max="8476" width="12.5703125" customWidth="1"/>
    <col min="8705" max="8705" width="6.140625" customWidth="1"/>
    <col min="8706" max="8706" width="39.28515625" customWidth="1"/>
    <col min="8707" max="8707" width="15.7109375" customWidth="1"/>
    <col min="8708" max="8708" width="12.7109375" customWidth="1"/>
    <col min="8709" max="8709" width="14.28515625" customWidth="1"/>
    <col min="8710" max="8710" width="12.7109375" customWidth="1"/>
    <col min="8711" max="8711" width="12.42578125" customWidth="1"/>
    <col min="8712" max="8712" width="13.28515625" customWidth="1"/>
    <col min="8713" max="8713" width="13.5703125" customWidth="1"/>
    <col min="8714" max="8718" width="12.7109375" customWidth="1"/>
    <col min="8719" max="8719" width="13.42578125" customWidth="1"/>
    <col min="8720" max="8720" width="13.140625" customWidth="1"/>
    <col min="8721" max="8726" width="12.7109375" customWidth="1"/>
    <col min="8727" max="8727" width="15.28515625" customWidth="1"/>
    <col min="8728" max="8728" width="16.85546875" customWidth="1"/>
    <col min="8729" max="8730" width="12.7109375" customWidth="1"/>
    <col min="8731" max="8731" width="13.85546875" bestFit="1" customWidth="1"/>
    <col min="8732" max="8732" width="12.5703125" customWidth="1"/>
    <col min="8961" max="8961" width="6.140625" customWidth="1"/>
    <col min="8962" max="8962" width="39.28515625" customWidth="1"/>
    <col min="8963" max="8963" width="15.7109375" customWidth="1"/>
    <col min="8964" max="8964" width="12.7109375" customWidth="1"/>
    <col min="8965" max="8965" width="14.28515625" customWidth="1"/>
    <col min="8966" max="8966" width="12.7109375" customWidth="1"/>
    <col min="8967" max="8967" width="12.42578125" customWidth="1"/>
    <col min="8968" max="8968" width="13.28515625" customWidth="1"/>
    <col min="8969" max="8969" width="13.5703125" customWidth="1"/>
    <col min="8970" max="8974" width="12.7109375" customWidth="1"/>
    <col min="8975" max="8975" width="13.42578125" customWidth="1"/>
    <col min="8976" max="8976" width="13.140625" customWidth="1"/>
    <col min="8977" max="8982" width="12.7109375" customWidth="1"/>
    <col min="8983" max="8983" width="15.28515625" customWidth="1"/>
    <col min="8984" max="8984" width="16.85546875" customWidth="1"/>
    <col min="8985" max="8986" width="12.7109375" customWidth="1"/>
    <col min="8987" max="8987" width="13.85546875" bestFit="1" customWidth="1"/>
    <col min="8988" max="8988" width="12.5703125" customWidth="1"/>
    <col min="9217" max="9217" width="6.140625" customWidth="1"/>
    <col min="9218" max="9218" width="39.28515625" customWidth="1"/>
    <col min="9219" max="9219" width="15.7109375" customWidth="1"/>
    <col min="9220" max="9220" width="12.7109375" customWidth="1"/>
    <col min="9221" max="9221" width="14.28515625" customWidth="1"/>
    <col min="9222" max="9222" width="12.7109375" customWidth="1"/>
    <col min="9223" max="9223" width="12.42578125" customWidth="1"/>
    <col min="9224" max="9224" width="13.28515625" customWidth="1"/>
    <col min="9225" max="9225" width="13.5703125" customWidth="1"/>
    <col min="9226" max="9230" width="12.7109375" customWidth="1"/>
    <col min="9231" max="9231" width="13.42578125" customWidth="1"/>
    <col min="9232" max="9232" width="13.140625" customWidth="1"/>
    <col min="9233" max="9238" width="12.7109375" customWidth="1"/>
    <col min="9239" max="9239" width="15.28515625" customWidth="1"/>
    <col min="9240" max="9240" width="16.85546875" customWidth="1"/>
    <col min="9241" max="9242" width="12.7109375" customWidth="1"/>
    <col min="9243" max="9243" width="13.85546875" bestFit="1" customWidth="1"/>
    <col min="9244" max="9244" width="12.5703125" customWidth="1"/>
    <col min="9473" max="9473" width="6.140625" customWidth="1"/>
    <col min="9474" max="9474" width="39.28515625" customWidth="1"/>
    <col min="9475" max="9475" width="15.7109375" customWidth="1"/>
    <col min="9476" max="9476" width="12.7109375" customWidth="1"/>
    <col min="9477" max="9477" width="14.28515625" customWidth="1"/>
    <col min="9478" max="9478" width="12.7109375" customWidth="1"/>
    <col min="9479" max="9479" width="12.42578125" customWidth="1"/>
    <col min="9480" max="9480" width="13.28515625" customWidth="1"/>
    <col min="9481" max="9481" width="13.5703125" customWidth="1"/>
    <col min="9482" max="9486" width="12.7109375" customWidth="1"/>
    <col min="9487" max="9487" width="13.42578125" customWidth="1"/>
    <col min="9488" max="9488" width="13.140625" customWidth="1"/>
    <col min="9489" max="9494" width="12.7109375" customWidth="1"/>
    <col min="9495" max="9495" width="15.28515625" customWidth="1"/>
    <col min="9496" max="9496" width="16.85546875" customWidth="1"/>
    <col min="9497" max="9498" width="12.7109375" customWidth="1"/>
    <col min="9499" max="9499" width="13.85546875" bestFit="1" customWidth="1"/>
    <col min="9500" max="9500" width="12.5703125" customWidth="1"/>
    <col min="9729" max="9729" width="6.140625" customWidth="1"/>
    <col min="9730" max="9730" width="39.28515625" customWidth="1"/>
    <col min="9731" max="9731" width="15.7109375" customWidth="1"/>
    <col min="9732" max="9732" width="12.7109375" customWidth="1"/>
    <col min="9733" max="9733" width="14.28515625" customWidth="1"/>
    <col min="9734" max="9734" width="12.7109375" customWidth="1"/>
    <col min="9735" max="9735" width="12.42578125" customWidth="1"/>
    <col min="9736" max="9736" width="13.28515625" customWidth="1"/>
    <col min="9737" max="9737" width="13.5703125" customWidth="1"/>
    <col min="9738" max="9742" width="12.7109375" customWidth="1"/>
    <col min="9743" max="9743" width="13.42578125" customWidth="1"/>
    <col min="9744" max="9744" width="13.140625" customWidth="1"/>
    <col min="9745" max="9750" width="12.7109375" customWidth="1"/>
    <col min="9751" max="9751" width="15.28515625" customWidth="1"/>
    <col min="9752" max="9752" width="16.85546875" customWidth="1"/>
    <col min="9753" max="9754" width="12.7109375" customWidth="1"/>
    <col min="9755" max="9755" width="13.85546875" bestFit="1" customWidth="1"/>
    <col min="9756" max="9756" width="12.5703125" customWidth="1"/>
    <col min="9985" max="9985" width="6.140625" customWidth="1"/>
    <col min="9986" max="9986" width="39.28515625" customWidth="1"/>
    <col min="9987" max="9987" width="15.7109375" customWidth="1"/>
    <col min="9988" max="9988" width="12.7109375" customWidth="1"/>
    <col min="9989" max="9989" width="14.28515625" customWidth="1"/>
    <col min="9990" max="9990" width="12.7109375" customWidth="1"/>
    <col min="9991" max="9991" width="12.42578125" customWidth="1"/>
    <col min="9992" max="9992" width="13.28515625" customWidth="1"/>
    <col min="9993" max="9993" width="13.5703125" customWidth="1"/>
    <col min="9994" max="9998" width="12.7109375" customWidth="1"/>
    <col min="9999" max="9999" width="13.42578125" customWidth="1"/>
    <col min="10000" max="10000" width="13.140625" customWidth="1"/>
    <col min="10001" max="10006" width="12.7109375" customWidth="1"/>
    <col min="10007" max="10007" width="15.28515625" customWidth="1"/>
    <col min="10008" max="10008" width="16.85546875" customWidth="1"/>
    <col min="10009" max="10010" width="12.7109375" customWidth="1"/>
    <col min="10011" max="10011" width="13.85546875" bestFit="1" customWidth="1"/>
    <col min="10012" max="10012" width="12.5703125" customWidth="1"/>
    <col min="10241" max="10241" width="6.140625" customWidth="1"/>
    <col min="10242" max="10242" width="39.28515625" customWidth="1"/>
    <col min="10243" max="10243" width="15.7109375" customWidth="1"/>
    <col min="10244" max="10244" width="12.7109375" customWidth="1"/>
    <col min="10245" max="10245" width="14.28515625" customWidth="1"/>
    <col min="10246" max="10246" width="12.7109375" customWidth="1"/>
    <col min="10247" max="10247" width="12.42578125" customWidth="1"/>
    <col min="10248" max="10248" width="13.28515625" customWidth="1"/>
    <col min="10249" max="10249" width="13.5703125" customWidth="1"/>
    <col min="10250" max="10254" width="12.7109375" customWidth="1"/>
    <col min="10255" max="10255" width="13.42578125" customWidth="1"/>
    <col min="10256" max="10256" width="13.140625" customWidth="1"/>
    <col min="10257" max="10262" width="12.7109375" customWidth="1"/>
    <col min="10263" max="10263" width="15.28515625" customWidth="1"/>
    <col min="10264" max="10264" width="16.85546875" customWidth="1"/>
    <col min="10265" max="10266" width="12.7109375" customWidth="1"/>
    <col min="10267" max="10267" width="13.85546875" bestFit="1" customWidth="1"/>
    <col min="10268" max="10268" width="12.5703125" customWidth="1"/>
    <col min="10497" max="10497" width="6.140625" customWidth="1"/>
    <col min="10498" max="10498" width="39.28515625" customWidth="1"/>
    <col min="10499" max="10499" width="15.7109375" customWidth="1"/>
    <col min="10500" max="10500" width="12.7109375" customWidth="1"/>
    <col min="10501" max="10501" width="14.28515625" customWidth="1"/>
    <col min="10502" max="10502" width="12.7109375" customWidth="1"/>
    <col min="10503" max="10503" width="12.42578125" customWidth="1"/>
    <col min="10504" max="10504" width="13.28515625" customWidth="1"/>
    <col min="10505" max="10505" width="13.5703125" customWidth="1"/>
    <col min="10506" max="10510" width="12.7109375" customWidth="1"/>
    <col min="10511" max="10511" width="13.42578125" customWidth="1"/>
    <col min="10512" max="10512" width="13.140625" customWidth="1"/>
    <col min="10513" max="10518" width="12.7109375" customWidth="1"/>
    <col min="10519" max="10519" width="15.28515625" customWidth="1"/>
    <col min="10520" max="10520" width="16.85546875" customWidth="1"/>
    <col min="10521" max="10522" width="12.7109375" customWidth="1"/>
    <col min="10523" max="10523" width="13.85546875" bestFit="1" customWidth="1"/>
    <col min="10524" max="10524" width="12.5703125" customWidth="1"/>
    <col min="10753" max="10753" width="6.140625" customWidth="1"/>
    <col min="10754" max="10754" width="39.28515625" customWidth="1"/>
    <col min="10755" max="10755" width="15.7109375" customWidth="1"/>
    <col min="10756" max="10756" width="12.7109375" customWidth="1"/>
    <col min="10757" max="10757" width="14.28515625" customWidth="1"/>
    <col min="10758" max="10758" width="12.7109375" customWidth="1"/>
    <col min="10759" max="10759" width="12.42578125" customWidth="1"/>
    <col min="10760" max="10760" width="13.28515625" customWidth="1"/>
    <col min="10761" max="10761" width="13.5703125" customWidth="1"/>
    <col min="10762" max="10766" width="12.7109375" customWidth="1"/>
    <col min="10767" max="10767" width="13.42578125" customWidth="1"/>
    <col min="10768" max="10768" width="13.140625" customWidth="1"/>
    <col min="10769" max="10774" width="12.7109375" customWidth="1"/>
    <col min="10775" max="10775" width="15.28515625" customWidth="1"/>
    <col min="10776" max="10776" width="16.85546875" customWidth="1"/>
    <col min="10777" max="10778" width="12.7109375" customWidth="1"/>
    <col min="10779" max="10779" width="13.85546875" bestFit="1" customWidth="1"/>
    <col min="10780" max="10780" width="12.5703125" customWidth="1"/>
    <col min="11009" max="11009" width="6.140625" customWidth="1"/>
    <col min="11010" max="11010" width="39.28515625" customWidth="1"/>
    <col min="11011" max="11011" width="15.7109375" customWidth="1"/>
    <col min="11012" max="11012" width="12.7109375" customWidth="1"/>
    <col min="11013" max="11013" width="14.28515625" customWidth="1"/>
    <col min="11014" max="11014" width="12.7109375" customWidth="1"/>
    <col min="11015" max="11015" width="12.42578125" customWidth="1"/>
    <col min="11016" max="11016" width="13.28515625" customWidth="1"/>
    <col min="11017" max="11017" width="13.5703125" customWidth="1"/>
    <col min="11018" max="11022" width="12.7109375" customWidth="1"/>
    <col min="11023" max="11023" width="13.42578125" customWidth="1"/>
    <col min="11024" max="11024" width="13.140625" customWidth="1"/>
    <col min="11025" max="11030" width="12.7109375" customWidth="1"/>
    <col min="11031" max="11031" width="15.28515625" customWidth="1"/>
    <col min="11032" max="11032" width="16.85546875" customWidth="1"/>
    <col min="11033" max="11034" width="12.7109375" customWidth="1"/>
    <col min="11035" max="11035" width="13.85546875" bestFit="1" customWidth="1"/>
    <col min="11036" max="11036" width="12.5703125" customWidth="1"/>
    <col min="11265" max="11265" width="6.140625" customWidth="1"/>
    <col min="11266" max="11266" width="39.28515625" customWidth="1"/>
    <col min="11267" max="11267" width="15.7109375" customWidth="1"/>
    <col min="11268" max="11268" width="12.7109375" customWidth="1"/>
    <col min="11269" max="11269" width="14.28515625" customWidth="1"/>
    <col min="11270" max="11270" width="12.7109375" customWidth="1"/>
    <col min="11271" max="11271" width="12.42578125" customWidth="1"/>
    <col min="11272" max="11272" width="13.28515625" customWidth="1"/>
    <col min="11273" max="11273" width="13.5703125" customWidth="1"/>
    <col min="11274" max="11278" width="12.7109375" customWidth="1"/>
    <col min="11279" max="11279" width="13.42578125" customWidth="1"/>
    <col min="11280" max="11280" width="13.140625" customWidth="1"/>
    <col min="11281" max="11286" width="12.7109375" customWidth="1"/>
    <col min="11287" max="11287" width="15.28515625" customWidth="1"/>
    <col min="11288" max="11288" width="16.85546875" customWidth="1"/>
    <col min="11289" max="11290" width="12.7109375" customWidth="1"/>
    <col min="11291" max="11291" width="13.85546875" bestFit="1" customWidth="1"/>
    <col min="11292" max="11292" width="12.5703125" customWidth="1"/>
    <col min="11521" max="11521" width="6.140625" customWidth="1"/>
    <col min="11522" max="11522" width="39.28515625" customWidth="1"/>
    <col min="11523" max="11523" width="15.7109375" customWidth="1"/>
    <col min="11524" max="11524" width="12.7109375" customWidth="1"/>
    <col min="11525" max="11525" width="14.28515625" customWidth="1"/>
    <col min="11526" max="11526" width="12.7109375" customWidth="1"/>
    <col min="11527" max="11527" width="12.42578125" customWidth="1"/>
    <col min="11528" max="11528" width="13.28515625" customWidth="1"/>
    <col min="11529" max="11529" width="13.5703125" customWidth="1"/>
    <col min="11530" max="11534" width="12.7109375" customWidth="1"/>
    <col min="11535" max="11535" width="13.42578125" customWidth="1"/>
    <col min="11536" max="11536" width="13.140625" customWidth="1"/>
    <col min="11537" max="11542" width="12.7109375" customWidth="1"/>
    <col min="11543" max="11543" width="15.28515625" customWidth="1"/>
    <col min="11544" max="11544" width="16.85546875" customWidth="1"/>
    <col min="11545" max="11546" width="12.7109375" customWidth="1"/>
    <col min="11547" max="11547" width="13.85546875" bestFit="1" customWidth="1"/>
    <col min="11548" max="11548" width="12.5703125" customWidth="1"/>
    <col min="11777" max="11777" width="6.140625" customWidth="1"/>
    <col min="11778" max="11778" width="39.28515625" customWidth="1"/>
    <col min="11779" max="11779" width="15.7109375" customWidth="1"/>
    <col min="11780" max="11780" width="12.7109375" customWidth="1"/>
    <col min="11781" max="11781" width="14.28515625" customWidth="1"/>
    <col min="11782" max="11782" width="12.7109375" customWidth="1"/>
    <col min="11783" max="11783" width="12.42578125" customWidth="1"/>
    <col min="11784" max="11784" width="13.28515625" customWidth="1"/>
    <col min="11785" max="11785" width="13.5703125" customWidth="1"/>
    <col min="11786" max="11790" width="12.7109375" customWidth="1"/>
    <col min="11791" max="11791" width="13.42578125" customWidth="1"/>
    <col min="11792" max="11792" width="13.140625" customWidth="1"/>
    <col min="11793" max="11798" width="12.7109375" customWidth="1"/>
    <col min="11799" max="11799" width="15.28515625" customWidth="1"/>
    <col min="11800" max="11800" width="16.85546875" customWidth="1"/>
    <col min="11801" max="11802" width="12.7109375" customWidth="1"/>
    <col min="11803" max="11803" width="13.85546875" bestFit="1" customWidth="1"/>
    <col min="11804" max="11804" width="12.5703125" customWidth="1"/>
    <col min="12033" max="12033" width="6.140625" customWidth="1"/>
    <col min="12034" max="12034" width="39.28515625" customWidth="1"/>
    <col min="12035" max="12035" width="15.7109375" customWidth="1"/>
    <col min="12036" max="12036" width="12.7109375" customWidth="1"/>
    <col min="12037" max="12037" width="14.28515625" customWidth="1"/>
    <col min="12038" max="12038" width="12.7109375" customWidth="1"/>
    <col min="12039" max="12039" width="12.42578125" customWidth="1"/>
    <col min="12040" max="12040" width="13.28515625" customWidth="1"/>
    <col min="12041" max="12041" width="13.5703125" customWidth="1"/>
    <col min="12042" max="12046" width="12.7109375" customWidth="1"/>
    <col min="12047" max="12047" width="13.42578125" customWidth="1"/>
    <col min="12048" max="12048" width="13.140625" customWidth="1"/>
    <col min="12049" max="12054" width="12.7109375" customWidth="1"/>
    <col min="12055" max="12055" width="15.28515625" customWidth="1"/>
    <col min="12056" max="12056" width="16.85546875" customWidth="1"/>
    <col min="12057" max="12058" width="12.7109375" customWidth="1"/>
    <col min="12059" max="12059" width="13.85546875" bestFit="1" customWidth="1"/>
    <col min="12060" max="12060" width="12.5703125" customWidth="1"/>
    <col min="12289" max="12289" width="6.140625" customWidth="1"/>
    <col min="12290" max="12290" width="39.28515625" customWidth="1"/>
    <col min="12291" max="12291" width="15.7109375" customWidth="1"/>
    <col min="12292" max="12292" width="12.7109375" customWidth="1"/>
    <col min="12293" max="12293" width="14.28515625" customWidth="1"/>
    <col min="12294" max="12294" width="12.7109375" customWidth="1"/>
    <col min="12295" max="12295" width="12.42578125" customWidth="1"/>
    <col min="12296" max="12296" width="13.28515625" customWidth="1"/>
    <col min="12297" max="12297" width="13.5703125" customWidth="1"/>
    <col min="12298" max="12302" width="12.7109375" customWidth="1"/>
    <col min="12303" max="12303" width="13.42578125" customWidth="1"/>
    <col min="12304" max="12304" width="13.140625" customWidth="1"/>
    <col min="12305" max="12310" width="12.7109375" customWidth="1"/>
    <col min="12311" max="12311" width="15.28515625" customWidth="1"/>
    <col min="12312" max="12312" width="16.85546875" customWidth="1"/>
    <col min="12313" max="12314" width="12.7109375" customWidth="1"/>
    <col min="12315" max="12315" width="13.85546875" bestFit="1" customWidth="1"/>
    <col min="12316" max="12316" width="12.5703125" customWidth="1"/>
    <col min="12545" max="12545" width="6.140625" customWidth="1"/>
    <col min="12546" max="12546" width="39.28515625" customWidth="1"/>
    <col min="12547" max="12547" width="15.7109375" customWidth="1"/>
    <col min="12548" max="12548" width="12.7109375" customWidth="1"/>
    <col min="12549" max="12549" width="14.28515625" customWidth="1"/>
    <col min="12550" max="12550" width="12.7109375" customWidth="1"/>
    <col min="12551" max="12551" width="12.42578125" customWidth="1"/>
    <col min="12552" max="12552" width="13.28515625" customWidth="1"/>
    <col min="12553" max="12553" width="13.5703125" customWidth="1"/>
    <col min="12554" max="12558" width="12.7109375" customWidth="1"/>
    <col min="12559" max="12559" width="13.42578125" customWidth="1"/>
    <col min="12560" max="12560" width="13.140625" customWidth="1"/>
    <col min="12561" max="12566" width="12.7109375" customWidth="1"/>
    <col min="12567" max="12567" width="15.28515625" customWidth="1"/>
    <col min="12568" max="12568" width="16.85546875" customWidth="1"/>
    <col min="12569" max="12570" width="12.7109375" customWidth="1"/>
    <col min="12571" max="12571" width="13.85546875" bestFit="1" customWidth="1"/>
    <col min="12572" max="12572" width="12.5703125" customWidth="1"/>
    <col min="12801" max="12801" width="6.140625" customWidth="1"/>
    <col min="12802" max="12802" width="39.28515625" customWidth="1"/>
    <col min="12803" max="12803" width="15.7109375" customWidth="1"/>
    <col min="12804" max="12804" width="12.7109375" customWidth="1"/>
    <col min="12805" max="12805" width="14.28515625" customWidth="1"/>
    <col min="12806" max="12806" width="12.7109375" customWidth="1"/>
    <col min="12807" max="12807" width="12.42578125" customWidth="1"/>
    <col min="12808" max="12808" width="13.28515625" customWidth="1"/>
    <col min="12809" max="12809" width="13.5703125" customWidth="1"/>
    <col min="12810" max="12814" width="12.7109375" customWidth="1"/>
    <col min="12815" max="12815" width="13.42578125" customWidth="1"/>
    <col min="12816" max="12816" width="13.140625" customWidth="1"/>
    <col min="12817" max="12822" width="12.7109375" customWidth="1"/>
    <col min="12823" max="12823" width="15.28515625" customWidth="1"/>
    <col min="12824" max="12824" width="16.85546875" customWidth="1"/>
    <col min="12825" max="12826" width="12.7109375" customWidth="1"/>
    <col min="12827" max="12827" width="13.85546875" bestFit="1" customWidth="1"/>
    <col min="12828" max="12828" width="12.5703125" customWidth="1"/>
    <col min="13057" max="13057" width="6.140625" customWidth="1"/>
    <col min="13058" max="13058" width="39.28515625" customWidth="1"/>
    <col min="13059" max="13059" width="15.7109375" customWidth="1"/>
    <col min="13060" max="13060" width="12.7109375" customWidth="1"/>
    <col min="13061" max="13061" width="14.28515625" customWidth="1"/>
    <col min="13062" max="13062" width="12.7109375" customWidth="1"/>
    <col min="13063" max="13063" width="12.42578125" customWidth="1"/>
    <col min="13064" max="13064" width="13.28515625" customWidth="1"/>
    <col min="13065" max="13065" width="13.5703125" customWidth="1"/>
    <col min="13066" max="13070" width="12.7109375" customWidth="1"/>
    <col min="13071" max="13071" width="13.42578125" customWidth="1"/>
    <col min="13072" max="13072" width="13.140625" customWidth="1"/>
    <col min="13073" max="13078" width="12.7109375" customWidth="1"/>
    <col min="13079" max="13079" width="15.28515625" customWidth="1"/>
    <col min="13080" max="13080" width="16.85546875" customWidth="1"/>
    <col min="13081" max="13082" width="12.7109375" customWidth="1"/>
    <col min="13083" max="13083" width="13.85546875" bestFit="1" customWidth="1"/>
    <col min="13084" max="13084" width="12.5703125" customWidth="1"/>
    <col min="13313" max="13313" width="6.140625" customWidth="1"/>
    <col min="13314" max="13314" width="39.28515625" customWidth="1"/>
    <col min="13315" max="13315" width="15.7109375" customWidth="1"/>
    <col min="13316" max="13316" width="12.7109375" customWidth="1"/>
    <col min="13317" max="13317" width="14.28515625" customWidth="1"/>
    <col min="13318" max="13318" width="12.7109375" customWidth="1"/>
    <col min="13319" max="13319" width="12.42578125" customWidth="1"/>
    <col min="13320" max="13320" width="13.28515625" customWidth="1"/>
    <col min="13321" max="13321" width="13.5703125" customWidth="1"/>
    <col min="13322" max="13326" width="12.7109375" customWidth="1"/>
    <col min="13327" max="13327" width="13.42578125" customWidth="1"/>
    <col min="13328" max="13328" width="13.140625" customWidth="1"/>
    <col min="13329" max="13334" width="12.7109375" customWidth="1"/>
    <col min="13335" max="13335" width="15.28515625" customWidth="1"/>
    <col min="13336" max="13336" width="16.85546875" customWidth="1"/>
    <col min="13337" max="13338" width="12.7109375" customWidth="1"/>
    <col min="13339" max="13339" width="13.85546875" bestFit="1" customWidth="1"/>
    <col min="13340" max="13340" width="12.5703125" customWidth="1"/>
    <col min="13569" max="13569" width="6.140625" customWidth="1"/>
    <col min="13570" max="13570" width="39.28515625" customWidth="1"/>
    <col min="13571" max="13571" width="15.7109375" customWidth="1"/>
    <col min="13572" max="13572" width="12.7109375" customWidth="1"/>
    <col min="13573" max="13573" width="14.28515625" customWidth="1"/>
    <col min="13574" max="13574" width="12.7109375" customWidth="1"/>
    <col min="13575" max="13575" width="12.42578125" customWidth="1"/>
    <col min="13576" max="13576" width="13.28515625" customWidth="1"/>
    <col min="13577" max="13577" width="13.5703125" customWidth="1"/>
    <col min="13578" max="13582" width="12.7109375" customWidth="1"/>
    <col min="13583" max="13583" width="13.42578125" customWidth="1"/>
    <col min="13584" max="13584" width="13.140625" customWidth="1"/>
    <col min="13585" max="13590" width="12.7109375" customWidth="1"/>
    <col min="13591" max="13591" width="15.28515625" customWidth="1"/>
    <col min="13592" max="13592" width="16.85546875" customWidth="1"/>
    <col min="13593" max="13594" width="12.7109375" customWidth="1"/>
    <col min="13595" max="13595" width="13.85546875" bestFit="1" customWidth="1"/>
    <col min="13596" max="13596" width="12.5703125" customWidth="1"/>
    <col min="13825" max="13825" width="6.140625" customWidth="1"/>
    <col min="13826" max="13826" width="39.28515625" customWidth="1"/>
    <col min="13827" max="13827" width="15.7109375" customWidth="1"/>
    <col min="13828" max="13828" width="12.7109375" customWidth="1"/>
    <col min="13829" max="13829" width="14.28515625" customWidth="1"/>
    <col min="13830" max="13830" width="12.7109375" customWidth="1"/>
    <col min="13831" max="13831" width="12.42578125" customWidth="1"/>
    <col min="13832" max="13832" width="13.28515625" customWidth="1"/>
    <col min="13833" max="13833" width="13.5703125" customWidth="1"/>
    <col min="13834" max="13838" width="12.7109375" customWidth="1"/>
    <col min="13839" max="13839" width="13.42578125" customWidth="1"/>
    <col min="13840" max="13840" width="13.140625" customWidth="1"/>
    <col min="13841" max="13846" width="12.7109375" customWidth="1"/>
    <col min="13847" max="13847" width="15.28515625" customWidth="1"/>
    <col min="13848" max="13848" width="16.85546875" customWidth="1"/>
    <col min="13849" max="13850" width="12.7109375" customWidth="1"/>
    <col min="13851" max="13851" width="13.85546875" bestFit="1" customWidth="1"/>
    <col min="13852" max="13852" width="12.5703125" customWidth="1"/>
    <col min="14081" max="14081" width="6.140625" customWidth="1"/>
    <col min="14082" max="14082" width="39.28515625" customWidth="1"/>
    <col min="14083" max="14083" width="15.7109375" customWidth="1"/>
    <col min="14084" max="14084" width="12.7109375" customWidth="1"/>
    <col min="14085" max="14085" width="14.28515625" customWidth="1"/>
    <col min="14086" max="14086" width="12.7109375" customWidth="1"/>
    <col min="14087" max="14087" width="12.42578125" customWidth="1"/>
    <col min="14088" max="14088" width="13.28515625" customWidth="1"/>
    <col min="14089" max="14089" width="13.5703125" customWidth="1"/>
    <col min="14090" max="14094" width="12.7109375" customWidth="1"/>
    <col min="14095" max="14095" width="13.42578125" customWidth="1"/>
    <col min="14096" max="14096" width="13.140625" customWidth="1"/>
    <col min="14097" max="14102" width="12.7109375" customWidth="1"/>
    <col min="14103" max="14103" width="15.28515625" customWidth="1"/>
    <col min="14104" max="14104" width="16.85546875" customWidth="1"/>
    <col min="14105" max="14106" width="12.7109375" customWidth="1"/>
    <col min="14107" max="14107" width="13.85546875" bestFit="1" customWidth="1"/>
    <col min="14108" max="14108" width="12.5703125" customWidth="1"/>
    <col min="14337" max="14337" width="6.140625" customWidth="1"/>
    <col min="14338" max="14338" width="39.28515625" customWidth="1"/>
    <col min="14339" max="14339" width="15.7109375" customWidth="1"/>
    <col min="14340" max="14340" width="12.7109375" customWidth="1"/>
    <col min="14341" max="14341" width="14.28515625" customWidth="1"/>
    <col min="14342" max="14342" width="12.7109375" customWidth="1"/>
    <col min="14343" max="14343" width="12.42578125" customWidth="1"/>
    <col min="14344" max="14344" width="13.28515625" customWidth="1"/>
    <col min="14345" max="14345" width="13.5703125" customWidth="1"/>
    <col min="14346" max="14350" width="12.7109375" customWidth="1"/>
    <col min="14351" max="14351" width="13.42578125" customWidth="1"/>
    <col min="14352" max="14352" width="13.140625" customWidth="1"/>
    <col min="14353" max="14358" width="12.7109375" customWidth="1"/>
    <col min="14359" max="14359" width="15.28515625" customWidth="1"/>
    <col min="14360" max="14360" width="16.85546875" customWidth="1"/>
    <col min="14361" max="14362" width="12.7109375" customWidth="1"/>
    <col min="14363" max="14363" width="13.85546875" bestFit="1" customWidth="1"/>
    <col min="14364" max="14364" width="12.5703125" customWidth="1"/>
    <col min="14593" max="14593" width="6.140625" customWidth="1"/>
    <col min="14594" max="14594" width="39.28515625" customWidth="1"/>
    <col min="14595" max="14595" width="15.7109375" customWidth="1"/>
    <col min="14596" max="14596" width="12.7109375" customWidth="1"/>
    <col min="14597" max="14597" width="14.28515625" customWidth="1"/>
    <col min="14598" max="14598" width="12.7109375" customWidth="1"/>
    <col min="14599" max="14599" width="12.42578125" customWidth="1"/>
    <col min="14600" max="14600" width="13.28515625" customWidth="1"/>
    <col min="14601" max="14601" width="13.5703125" customWidth="1"/>
    <col min="14602" max="14606" width="12.7109375" customWidth="1"/>
    <col min="14607" max="14607" width="13.42578125" customWidth="1"/>
    <col min="14608" max="14608" width="13.140625" customWidth="1"/>
    <col min="14609" max="14614" width="12.7109375" customWidth="1"/>
    <col min="14615" max="14615" width="15.28515625" customWidth="1"/>
    <col min="14616" max="14616" width="16.85546875" customWidth="1"/>
    <col min="14617" max="14618" width="12.7109375" customWidth="1"/>
    <col min="14619" max="14619" width="13.85546875" bestFit="1" customWidth="1"/>
    <col min="14620" max="14620" width="12.5703125" customWidth="1"/>
    <col min="14849" max="14849" width="6.140625" customWidth="1"/>
    <col min="14850" max="14850" width="39.28515625" customWidth="1"/>
    <col min="14851" max="14851" width="15.7109375" customWidth="1"/>
    <col min="14852" max="14852" width="12.7109375" customWidth="1"/>
    <col min="14853" max="14853" width="14.28515625" customWidth="1"/>
    <col min="14854" max="14854" width="12.7109375" customWidth="1"/>
    <col min="14855" max="14855" width="12.42578125" customWidth="1"/>
    <col min="14856" max="14856" width="13.28515625" customWidth="1"/>
    <col min="14857" max="14857" width="13.5703125" customWidth="1"/>
    <col min="14858" max="14862" width="12.7109375" customWidth="1"/>
    <col min="14863" max="14863" width="13.42578125" customWidth="1"/>
    <col min="14864" max="14864" width="13.140625" customWidth="1"/>
    <col min="14865" max="14870" width="12.7109375" customWidth="1"/>
    <col min="14871" max="14871" width="15.28515625" customWidth="1"/>
    <col min="14872" max="14872" width="16.85546875" customWidth="1"/>
    <col min="14873" max="14874" width="12.7109375" customWidth="1"/>
    <col min="14875" max="14875" width="13.85546875" bestFit="1" customWidth="1"/>
    <col min="14876" max="14876" width="12.5703125" customWidth="1"/>
    <col min="15105" max="15105" width="6.140625" customWidth="1"/>
    <col min="15106" max="15106" width="39.28515625" customWidth="1"/>
    <col min="15107" max="15107" width="15.7109375" customWidth="1"/>
    <col min="15108" max="15108" width="12.7109375" customWidth="1"/>
    <col min="15109" max="15109" width="14.28515625" customWidth="1"/>
    <col min="15110" max="15110" width="12.7109375" customWidth="1"/>
    <col min="15111" max="15111" width="12.42578125" customWidth="1"/>
    <col min="15112" max="15112" width="13.28515625" customWidth="1"/>
    <col min="15113" max="15113" width="13.5703125" customWidth="1"/>
    <col min="15114" max="15118" width="12.7109375" customWidth="1"/>
    <col min="15119" max="15119" width="13.42578125" customWidth="1"/>
    <col min="15120" max="15120" width="13.140625" customWidth="1"/>
    <col min="15121" max="15126" width="12.7109375" customWidth="1"/>
    <col min="15127" max="15127" width="15.28515625" customWidth="1"/>
    <col min="15128" max="15128" width="16.85546875" customWidth="1"/>
    <col min="15129" max="15130" width="12.7109375" customWidth="1"/>
    <col min="15131" max="15131" width="13.85546875" bestFit="1" customWidth="1"/>
    <col min="15132" max="15132" width="12.5703125" customWidth="1"/>
    <col min="15361" max="15361" width="6.140625" customWidth="1"/>
    <col min="15362" max="15362" width="39.28515625" customWidth="1"/>
    <col min="15363" max="15363" width="15.7109375" customWidth="1"/>
    <col min="15364" max="15364" width="12.7109375" customWidth="1"/>
    <col min="15365" max="15365" width="14.28515625" customWidth="1"/>
    <col min="15366" max="15366" width="12.7109375" customWidth="1"/>
    <col min="15367" max="15367" width="12.42578125" customWidth="1"/>
    <col min="15368" max="15368" width="13.28515625" customWidth="1"/>
    <col min="15369" max="15369" width="13.5703125" customWidth="1"/>
    <col min="15370" max="15374" width="12.7109375" customWidth="1"/>
    <col min="15375" max="15375" width="13.42578125" customWidth="1"/>
    <col min="15376" max="15376" width="13.140625" customWidth="1"/>
    <col min="15377" max="15382" width="12.7109375" customWidth="1"/>
    <col min="15383" max="15383" width="15.28515625" customWidth="1"/>
    <col min="15384" max="15384" width="16.85546875" customWidth="1"/>
    <col min="15385" max="15386" width="12.7109375" customWidth="1"/>
    <col min="15387" max="15387" width="13.85546875" bestFit="1" customWidth="1"/>
    <col min="15388" max="15388" width="12.5703125" customWidth="1"/>
    <col min="15617" max="15617" width="6.140625" customWidth="1"/>
    <col min="15618" max="15618" width="39.28515625" customWidth="1"/>
    <col min="15619" max="15619" width="15.7109375" customWidth="1"/>
    <col min="15620" max="15620" width="12.7109375" customWidth="1"/>
    <col min="15621" max="15621" width="14.28515625" customWidth="1"/>
    <col min="15622" max="15622" width="12.7109375" customWidth="1"/>
    <col min="15623" max="15623" width="12.42578125" customWidth="1"/>
    <col min="15624" max="15624" width="13.28515625" customWidth="1"/>
    <col min="15625" max="15625" width="13.5703125" customWidth="1"/>
    <col min="15626" max="15630" width="12.7109375" customWidth="1"/>
    <col min="15631" max="15631" width="13.42578125" customWidth="1"/>
    <col min="15632" max="15632" width="13.140625" customWidth="1"/>
    <col min="15633" max="15638" width="12.7109375" customWidth="1"/>
    <col min="15639" max="15639" width="15.28515625" customWidth="1"/>
    <col min="15640" max="15640" width="16.85546875" customWidth="1"/>
    <col min="15641" max="15642" width="12.7109375" customWidth="1"/>
    <col min="15643" max="15643" width="13.85546875" bestFit="1" customWidth="1"/>
    <col min="15644" max="15644" width="12.5703125" customWidth="1"/>
    <col min="15873" max="15873" width="6.140625" customWidth="1"/>
    <col min="15874" max="15874" width="39.28515625" customWidth="1"/>
    <col min="15875" max="15875" width="15.7109375" customWidth="1"/>
    <col min="15876" max="15876" width="12.7109375" customWidth="1"/>
    <col min="15877" max="15877" width="14.28515625" customWidth="1"/>
    <col min="15878" max="15878" width="12.7109375" customWidth="1"/>
    <col min="15879" max="15879" width="12.42578125" customWidth="1"/>
    <col min="15880" max="15880" width="13.28515625" customWidth="1"/>
    <col min="15881" max="15881" width="13.5703125" customWidth="1"/>
    <col min="15882" max="15886" width="12.7109375" customWidth="1"/>
    <col min="15887" max="15887" width="13.42578125" customWidth="1"/>
    <col min="15888" max="15888" width="13.140625" customWidth="1"/>
    <col min="15889" max="15894" width="12.7109375" customWidth="1"/>
    <col min="15895" max="15895" width="15.28515625" customWidth="1"/>
    <col min="15896" max="15896" width="16.85546875" customWidth="1"/>
    <col min="15897" max="15898" width="12.7109375" customWidth="1"/>
    <col min="15899" max="15899" width="13.85546875" bestFit="1" customWidth="1"/>
    <col min="15900" max="15900" width="12.5703125" customWidth="1"/>
    <col min="16129" max="16129" width="6.140625" customWidth="1"/>
    <col min="16130" max="16130" width="39.28515625" customWidth="1"/>
    <col min="16131" max="16131" width="15.7109375" customWidth="1"/>
    <col min="16132" max="16132" width="12.7109375" customWidth="1"/>
    <col min="16133" max="16133" width="14.28515625" customWidth="1"/>
    <col min="16134" max="16134" width="12.7109375" customWidth="1"/>
    <col min="16135" max="16135" width="12.42578125" customWidth="1"/>
    <col min="16136" max="16136" width="13.28515625" customWidth="1"/>
    <col min="16137" max="16137" width="13.5703125" customWidth="1"/>
    <col min="16138" max="16142" width="12.7109375" customWidth="1"/>
    <col min="16143" max="16143" width="13.42578125" customWidth="1"/>
    <col min="16144" max="16144" width="13.140625" customWidth="1"/>
    <col min="16145" max="16150" width="12.7109375" customWidth="1"/>
    <col min="16151" max="16151" width="15.28515625" customWidth="1"/>
    <col min="16152" max="16152" width="16.85546875" customWidth="1"/>
    <col min="16153" max="16154" width="12.7109375" customWidth="1"/>
    <col min="16155" max="16155" width="13.85546875" bestFit="1" customWidth="1"/>
    <col min="16156" max="16156" width="12.5703125" customWidth="1"/>
  </cols>
  <sheetData>
    <row r="1" spans="1:28" s="1" customFormat="1" ht="33" customHeight="1" x14ac:dyDescent="0.25">
      <c r="B1" s="691" t="s">
        <v>0</v>
      </c>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row>
    <row r="2" spans="1:28" ht="15.75" customHeight="1" x14ac:dyDescent="0.25">
      <c r="B2" s="691" t="s">
        <v>1</v>
      </c>
      <c r="C2" s="691"/>
      <c r="D2" s="691"/>
      <c r="E2" s="691"/>
      <c r="F2" s="691"/>
      <c r="G2" s="691"/>
      <c r="H2" s="691"/>
      <c r="I2" s="691"/>
      <c r="J2" s="691"/>
      <c r="K2" s="691"/>
      <c r="L2" s="691"/>
      <c r="M2" s="691"/>
      <c r="N2" s="691"/>
      <c r="O2" s="691"/>
      <c r="P2" s="691"/>
      <c r="Q2" s="691"/>
      <c r="R2" s="691"/>
      <c r="S2" s="691"/>
      <c r="T2" s="691"/>
      <c r="U2" s="691"/>
      <c r="V2" s="691"/>
      <c r="W2" s="691"/>
      <c r="X2" s="691"/>
      <c r="Y2" s="691"/>
      <c r="Z2" s="691"/>
      <c r="AA2" s="691"/>
      <c r="AB2" s="691"/>
    </row>
    <row r="3" spans="1:28" ht="15.75" customHeight="1" x14ac:dyDescent="0.25">
      <c r="B3" s="691" t="s">
        <v>1372</v>
      </c>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row>
    <row r="4" spans="1:28" ht="15.75" customHeight="1" x14ac:dyDescent="0.25">
      <c r="B4" s="691" t="s">
        <v>278</v>
      </c>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row>
    <row r="5" spans="1:28" s="2" customFormat="1" ht="15.75" customHeight="1" x14ac:dyDescent="0.25">
      <c r="B5" s="666"/>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row>
    <row r="6" spans="1:28" ht="8.25" customHeight="1" x14ac:dyDescent="0.25">
      <c r="R6" s="3"/>
      <c r="S6" s="3"/>
      <c r="T6" s="3"/>
      <c r="U6" s="3"/>
      <c r="V6" s="3"/>
    </row>
    <row r="7" spans="1:28" ht="22.5" customHeight="1" x14ac:dyDescent="0.25">
      <c r="A7" s="655" t="s">
        <v>4</v>
      </c>
      <c r="B7" s="655"/>
      <c r="C7" s="655"/>
      <c r="D7" s="655"/>
      <c r="E7" s="655"/>
      <c r="F7" s="655"/>
      <c r="G7" s="671" t="s">
        <v>5</v>
      </c>
      <c r="H7" s="671"/>
      <c r="I7" s="671"/>
      <c r="J7" s="671"/>
      <c r="K7" s="671"/>
      <c r="L7" s="671"/>
      <c r="M7" s="671"/>
      <c r="N7" s="671"/>
      <c r="O7" s="671"/>
      <c r="P7" s="671"/>
      <c r="Q7" s="671"/>
      <c r="R7" s="671"/>
      <c r="S7" s="671"/>
      <c r="T7" s="671"/>
      <c r="U7" s="671"/>
      <c r="V7" s="671"/>
      <c r="W7" s="671"/>
      <c r="X7" s="671"/>
      <c r="Y7" s="671"/>
      <c r="Z7" s="671"/>
      <c r="AA7" s="671"/>
      <c r="AB7" s="672"/>
    </row>
    <row r="8" spans="1:28" ht="22.5" customHeight="1" x14ac:dyDescent="0.25">
      <c r="A8" s="655"/>
      <c r="B8" s="655"/>
      <c r="C8" s="655"/>
      <c r="D8" s="655"/>
      <c r="E8" s="655"/>
      <c r="F8" s="655"/>
      <c r="G8" s="671" t="s">
        <v>6</v>
      </c>
      <c r="H8" s="671"/>
      <c r="I8" s="671"/>
      <c r="J8" s="672"/>
      <c r="K8" s="679" t="s">
        <v>7</v>
      </c>
      <c r="L8" s="671"/>
      <c r="M8" s="671"/>
      <c r="N8" s="672"/>
      <c r="O8" s="679" t="s">
        <v>8</v>
      </c>
      <c r="P8" s="671"/>
      <c r="Q8" s="671"/>
      <c r="R8" s="671"/>
      <c r="S8" s="679" t="s">
        <v>9</v>
      </c>
      <c r="T8" s="671"/>
      <c r="U8" s="671"/>
      <c r="V8" s="672"/>
      <c r="W8" s="679" t="s">
        <v>10</v>
      </c>
      <c r="X8" s="672"/>
      <c r="Y8" s="680" t="s">
        <v>11</v>
      </c>
      <c r="Z8" s="681"/>
      <c r="AA8" s="681"/>
      <c r="AB8" s="682"/>
    </row>
    <row r="9" spans="1:28" ht="99.75" customHeight="1" thickBot="1" x14ac:dyDescent="0.3">
      <c r="A9" s="655"/>
      <c r="B9" s="655"/>
      <c r="C9" s="655"/>
      <c r="D9" s="655"/>
      <c r="E9" s="655"/>
      <c r="F9" s="655"/>
      <c r="G9" s="686" t="s">
        <v>12</v>
      </c>
      <c r="H9" s="687"/>
      <c r="I9" s="688" t="s">
        <v>13</v>
      </c>
      <c r="J9" s="689"/>
      <c r="K9" s="690" t="s">
        <v>14</v>
      </c>
      <c r="L9" s="689"/>
      <c r="M9" s="690" t="s">
        <v>15</v>
      </c>
      <c r="N9" s="689"/>
      <c r="O9" s="690" t="s">
        <v>16</v>
      </c>
      <c r="P9" s="689"/>
      <c r="Q9" s="690" t="s">
        <v>17</v>
      </c>
      <c r="R9" s="689"/>
      <c r="S9" s="690" t="s">
        <v>18</v>
      </c>
      <c r="T9" s="689"/>
      <c r="U9" s="690" t="s">
        <v>19</v>
      </c>
      <c r="V9" s="689"/>
      <c r="W9" s="690" t="s">
        <v>20</v>
      </c>
      <c r="X9" s="689"/>
      <c r="Y9" s="683"/>
      <c r="Z9" s="684"/>
      <c r="AA9" s="684"/>
      <c r="AB9" s="685"/>
    </row>
    <row r="10" spans="1:28" ht="52.5" customHeight="1" thickTop="1" x14ac:dyDescent="0.25">
      <c r="A10" s="5" t="s">
        <v>21</v>
      </c>
      <c r="B10" s="6" t="s">
        <v>22</v>
      </c>
      <c r="C10" s="300" t="s">
        <v>23</v>
      </c>
      <c r="D10" s="674" t="s">
        <v>24</v>
      </c>
      <c r="E10" s="675"/>
      <c r="F10" s="8" t="s">
        <v>25</v>
      </c>
      <c r="G10" s="9" t="s">
        <v>26</v>
      </c>
      <c r="H10" s="9" t="s">
        <v>27</v>
      </c>
      <c r="I10" s="9" t="s">
        <v>26</v>
      </c>
      <c r="J10" s="9" t="s">
        <v>27</v>
      </c>
      <c r="K10" s="9" t="s">
        <v>26</v>
      </c>
      <c r="L10" s="9" t="s">
        <v>27</v>
      </c>
      <c r="M10" s="9" t="s">
        <v>26</v>
      </c>
      <c r="N10" s="9" t="s">
        <v>27</v>
      </c>
      <c r="O10" s="9" t="s">
        <v>26</v>
      </c>
      <c r="P10" s="9" t="s">
        <v>27</v>
      </c>
      <c r="Q10" s="8" t="s">
        <v>26</v>
      </c>
      <c r="R10" s="8" t="s">
        <v>27</v>
      </c>
      <c r="S10" s="8" t="s">
        <v>26</v>
      </c>
      <c r="T10" s="8" t="s">
        <v>27</v>
      </c>
      <c r="U10" s="8" t="s">
        <v>26</v>
      </c>
      <c r="V10" s="8" t="s">
        <v>27</v>
      </c>
      <c r="W10" s="8" t="s">
        <v>26</v>
      </c>
      <c r="X10" s="10" t="s">
        <v>27</v>
      </c>
      <c r="Y10" s="300" t="s">
        <v>28</v>
      </c>
      <c r="Z10" s="300" t="s">
        <v>29</v>
      </c>
      <c r="AA10" s="10" t="s">
        <v>30</v>
      </c>
      <c r="AB10" s="300" t="s">
        <v>31</v>
      </c>
    </row>
    <row r="11" spans="1:28" ht="29.25" customHeight="1" x14ac:dyDescent="0.25">
      <c r="A11" s="676"/>
      <c r="B11" s="678" t="s">
        <v>32</v>
      </c>
      <c r="C11" s="637" t="s">
        <v>33</v>
      </c>
      <c r="D11" s="667" t="s">
        <v>34</v>
      </c>
      <c r="E11" s="699"/>
      <c r="F11" s="638" t="s">
        <v>35</v>
      </c>
      <c r="G11" s="291" t="s">
        <v>36</v>
      </c>
      <c r="H11" s="291" t="s">
        <v>36</v>
      </c>
      <c r="I11" s="291" t="s">
        <v>36</v>
      </c>
      <c r="J11" s="291" t="s">
        <v>36</v>
      </c>
      <c r="K11" s="291" t="s">
        <v>36</v>
      </c>
      <c r="L11" s="291" t="s">
        <v>36</v>
      </c>
      <c r="M11" s="291" t="s">
        <v>36</v>
      </c>
      <c r="N11" s="291" t="s">
        <v>36</v>
      </c>
      <c r="O11" s="291" t="s">
        <v>36</v>
      </c>
      <c r="P11" s="291" t="s">
        <v>36</v>
      </c>
      <c r="Q11" s="291" t="s">
        <v>36</v>
      </c>
      <c r="R11" s="291" t="s">
        <v>36</v>
      </c>
      <c r="S11" s="291" t="s">
        <v>36</v>
      </c>
      <c r="T11" s="291" t="s">
        <v>36</v>
      </c>
      <c r="U11" s="291" t="s">
        <v>36</v>
      </c>
      <c r="V11" s="291" t="s">
        <v>36</v>
      </c>
      <c r="W11" s="291" t="s">
        <v>36</v>
      </c>
      <c r="X11" s="292" t="s">
        <v>36</v>
      </c>
      <c r="Y11" s="656" t="s">
        <v>37</v>
      </c>
      <c r="Z11" s="656" t="s">
        <v>37</v>
      </c>
      <c r="AA11" s="673"/>
      <c r="AB11" s="656" t="s">
        <v>37</v>
      </c>
    </row>
    <row r="12" spans="1:28" ht="32.25" customHeight="1" x14ac:dyDescent="0.25">
      <c r="A12" s="677"/>
      <c r="B12" s="678"/>
      <c r="C12" s="637"/>
      <c r="D12" s="289" t="s">
        <v>38</v>
      </c>
      <c r="E12" s="14" t="s">
        <v>39</v>
      </c>
      <c r="F12" s="638"/>
      <c r="G12" s="15" t="s">
        <v>37</v>
      </c>
      <c r="H12" s="15" t="s">
        <v>37</v>
      </c>
      <c r="I12" s="15" t="s">
        <v>37</v>
      </c>
      <c r="J12" s="15" t="s">
        <v>37</v>
      </c>
      <c r="K12" s="15" t="s">
        <v>37</v>
      </c>
      <c r="L12" s="15" t="s">
        <v>37</v>
      </c>
      <c r="M12" s="15" t="s">
        <v>37</v>
      </c>
      <c r="N12" s="15" t="s">
        <v>37</v>
      </c>
      <c r="O12" s="15" t="s">
        <v>37</v>
      </c>
      <c r="P12" s="15" t="s">
        <v>37</v>
      </c>
      <c r="Q12" s="15" t="s">
        <v>37</v>
      </c>
      <c r="R12" s="16" t="s">
        <v>37</v>
      </c>
      <c r="S12" s="16" t="s">
        <v>37</v>
      </c>
      <c r="T12" s="16" t="s">
        <v>37</v>
      </c>
      <c r="U12" s="16" t="s">
        <v>37</v>
      </c>
      <c r="V12" s="16" t="s">
        <v>37</v>
      </c>
      <c r="W12" s="16" t="s">
        <v>37</v>
      </c>
      <c r="X12" s="17" t="s">
        <v>37</v>
      </c>
      <c r="Y12" s="656"/>
      <c r="Z12" s="656"/>
      <c r="AA12" s="673"/>
      <c r="AB12" s="656"/>
    </row>
    <row r="13" spans="1:28" s="321" customFormat="1" ht="105" customHeight="1" x14ac:dyDescent="0.25">
      <c r="A13" s="18"/>
      <c r="B13" s="19" t="s">
        <v>40</v>
      </c>
      <c r="C13" s="20" t="s">
        <v>41</v>
      </c>
      <c r="D13" s="20" t="s">
        <v>42</v>
      </c>
      <c r="E13" s="21" t="s">
        <v>43</v>
      </c>
      <c r="F13" s="22" t="s">
        <v>44</v>
      </c>
      <c r="G13" s="23"/>
      <c r="H13" s="23"/>
      <c r="I13" s="23"/>
      <c r="J13" s="23"/>
      <c r="K13" s="23"/>
      <c r="L13" s="23"/>
      <c r="M13" s="23"/>
      <c r="N13" s="23"/>
      <c r="O13" s="23"/>
      <c r="P13" s="23"/>
      <c r="Q13" s="23"/>
      <c r="R13" s="23"/>
      <c r="S13" s="23"/>
      <c r="T13" s="23"/>
      <c r="U13" s="23"/>
      <c r="V13" s="23"/>
      <c r="W13" s="23"/>
      <c r="X13" s="23"/>
      <c r="Y13" s="24"/>
      <c r="Z13" s="24"/>
      <c r="AA13" s="348"/>
      <c r="AB13" s="24"/>
    </row>
    <row r="14" spans="1:28" s="616" customFormat="1" ht="21" customHeight="1" x14ac:dyDescent="0.25">
      <c r="A14" s="614">
        <v>1</v>
      </c>
      <c r="B14" s="617" t="s">
        <v>1373</v>
      </c>
      <c r="C14" s="434" t="str">
        <f>IF(AA14&gt;=470000,"LPN",IF(AND(AA14&gt;190000,AA14&lt;470000),"LP",IF(AND(AA14&gt;=56000,AA14&lt;=190000),"3C","2C ")))</f>
        <v>LPN</v>
      </c>
      <c r="D14" s="434" t="s">
        <v>1374</v>
      </c>
      <c r="E14" s="613" t="s">
        <v>1375</v>
      </c>
      <c r="F14" s="432"/>
      <c r="G14" s="460"/>
      <c r="H14" s="460"/>
      <c r="I14" s="460"/>
      <c r="J14" s="460"/>
      <c r="K14" s="460">
        <f>SUM(L14-8)</f>
        <v>41432</v>
      </c>
      <c r="L14" s="460">
        <f>SUM(M14*1)</f>
        <v>41440</v>
      </c>
      <c r="M14" s="460">
        <f>SUM(N14*1)</f>
        <v>41440</v>
      </c>
      <c r="N14" s="460">
        <f>SUM(O14-1)</f>
        <v>41440</v>
      </c>
      <c r="O14" s="460">
        <f>SUM(U14-3)</f>
        <v>41441</v>
      </c>
      <c r="P14" s="460">
        <f>SUM(U14*1)</f>
        <v>41444</v>
      </c>
      <c r="Q14" s="460"/>
      <c r="R14" s="460"/>
      <c r="S14" s="460"/>
      <c r="T14" s="460"/>
      <c r="U14" s="460">
        <f>SUM(V14-4)</f>
        <v>41444</v>
      </c>
      <c r="V14" s="460">
        <f>SUM(W14-4)</f>
        <v>41448</v>
      </c>
      <c r="W14" s="460">
        <f>SUM(X14-3)</f>
        <v>41452</v>
      </c>
      <c r="X14" s="460">
        <v>41455</v>
      </c>
      <c r="Y14" s="433"/>
      <c r="Z14" s="433"/>
      <c r="AA14" s="609">
        <v>1850000</v>
      </c>
      <c r="AB14" s="433"/>
    </row>
    <row r="15" spans="1:28" s="117" customFormat="1" ht="24.75" customHeight="1" x14ac:dyDescent="0.25">
      <c r="A15" s="430"/>
      <c r="B15" s="629" t="s">
        <v>1376</v>
      </c>
      <c r="C15" s="126"/>
      <c r="D15" s="204"/>
      <c r="E15" s="253"/>
      <c r="F15" s="107"/>
      <c r="G15" s="15"/>
      <c r="H15" s="15"/>
      <c r="I15" s="15"/>
      <c r="J15" s="15"/>
      <c r="K15" s="31"/>
      <c r="L15" s="31"/>
      <c r="M15" s="31"/>
      <c r="N15" s="31"/>
      <c r="O15" s="31"/>
      <c r="P15" s="31"/>
      <c r="Q15" s="15"/>
      <c r="R15" s="15"/>
      <c r="S15" s="15"/>
      <c r="T15" s="15"/>
      <c r="U15" s="31"/>
      <c r="V15" s="31"/>
      <c r="W15" s="31"/>
      <c r="X15" s="15"/>
      <c r="Y15" s="428"/>
      <c r="Z15" s="428"/>
      <c r="AA15" s="348"/>
      <c r="AB15" s="428"/>
    </row>
    <row r="16" spans="1:28" s="616" customFormat="1" x14ac:dyDescent="0.25">
      <c r="A16" s="614">
        <v>2</v>
      </c>
      <c r="B16" s="615" t="s">
        <v>1377</v>
      </c>
      <c r="C16" s="434" t="str">
        <f>IF(AA16&gt;=470000,"LPN",IF(AND(AA16&gt;190000,AA16&lt;470000),"LP",IF(AND(AA16&gt;=56000,AA16&lt;=190000),"3C","2C ")))</f>
        <v>LPN</v>
      </c>
      <c r="D16" s="434" t="s">
        <v>1374</v>
      </c>
      <c r="E16" s="613" t="s">
        <v>1378</v>
      </c>
      <c r="F16" s="432"/>
      <c r="G16" s="460"/>
      <c r="H16" s="460"/>
      <c r="I16" s="460"/>
      <c r="J16" s="460"/>
      <c r="K16" s="460">
        <f>SUM(L16-8)</f>
        <v>41463</v>
      </c>
      <c r="L16" s="460">
        <f>SUM(M16*1)</f>
        <v>41471</v>
      </c>
      <c r="M16" s="460">
        <f>SUM(N16*1)</f>
        <v>41471</v>
      </c>
      <c r="N16" s="460">
        <f>SUM(O16-1)</f>
        <v>41471</v>
      </c>
      <c r="O16" s="460">
        <f>SUM(U16-3)</f>
        <v>41472</v>
      </c>
      <c r="P16" s="460">
        <f>SUM(U16*1)</f>
        <v>41475</v>
      </c>
      <c r="Q16" s="460"/>
      <c r="R16" s="460"/>
      <c r="S16" s="460"/>
      <c r="T16" s="460"/>
      <c r="U16" s="460">
        <f>SUM(V16-4)</f>
        <v>41475</v>
      </c>
      <c r="V16" s="460">
        <f>SUM(W16-4)</f>
        <v>41479</v>
      </c>
      <c r="W16" s="460">
        <f>SUM(X16-3)</f>
        <v>41483</v>
      </c>
      <c r="X16" s="460">
        <v>41486</v>
      </c>
      <c r="Y16" s="433"/>
      <c r="Z16" s="433"/>
      <c r="AA16" s="609">
        <v>8638000</v>
      </c>
      <c r="AB16" s="433"/>
    </row>
    <row r="17" spans="1:28" s="117" customFormat="1" x14ac:dyDescent="0.25">
      <c r="A17" s="430"/>
      <c r="B17" s="630" t="s">
        <v>1379</v>
      </c>
      <c r="C17" s="126"/>
      <c r="D17" s="204"/>
      <c r="E17" s="253"/>
      <c r="F17" s="107"/>
      <c r="G17" s="15"/>
      <c r="H17" s="15"/>
      <c r="I17" s="15"/>
      <c r="J17" s="15"/>
      <c r="K17" s="31"/>
      <c r="L17" s="31"/>
      <c r="M17" s="31"/>
      <c r="N17" s="31"/>
      <c r="O17" s="31"/>
      <c r="P17" s="31"/>
      <c r="Q17" s="15"/>
      <c r="R17" s="15"/>
      <c r="S17" s="15"/>
      <c r="T17" s="15"/>
      <c r="U17" s="31"/>
      <c r="V17" s="31"/>
      <c r="W17" s="31"/>
      <c r="X17" s="15"/>
      <c r="Y17" s="428"/>
      <c r="Z17" s="428"/>
      <c r="AA17" s="348"/>
      <c r="AB17" s="428"/>
    </row>
    <row r="18" spans="1:28" s="117" customFormat="1" ht="24" x14ac:dyDescent="0.25">
      <c r="A18" s="430"/>
      <c r="B18" s="630" t="s">
        <v>1380</v>
      </c>
      <c r="C18" s="126"/>
      <c r="D18" s="204"/>
      <c r="E18" s="253"/>
      <c r="F18" s="107"/>
      <c r="G18" s="15"/>
      <c r="H18" s="15"/>
      <c r="I18" s="15"/>
      <c r="J18" s="15"/>
      <c r="K18" s="31"/>
      <c r="L18" s="31"/>
      <c r="M18" s="31"/>
      <c r="N18" s="31"/>
      <c r="O18" s="31"/>
      <c r="P18" s="31"/>
      <c r="Q18" s="15"/>
      <c r="R18" s="15"/>
      <c r="S18" s="15"/>
      <c r="T18" s="15"/>
      <c r="U18" s="31"/>
      <c r="V18" s="31"/>
      <c r="W18" s="31"/>
      <c r="X18" s="15"/>
      <c r="Y18" s="428"/>
      <c r="Z18" s="428"/>
      <c r="AA18" s="348"/>
      <c r="AB18" s="428"/>
    </row>
    <row r="19" spans="1:28" s="117" customFormat="1" x14ac:dyDescent="0.25">
      <c r="A19" s="430"/>
      <c r="B19" s="630" t="s">
        <v>1381</v>
      </c>
      <c r="C19" s="126"/>
      <c r="D19" s="204"/>
      <c r="E19" s="253"/>
      <c r="F19" s="107"/>
      <c r="G19" s="15"/>
      <c r="H19" s="15"/>
      <c r="I19" s="15"/>
      <c r="J19" s="15"/>
      <c r="K19" s="31"/>
      <c r="L19" s="31"/>
      <c r="M19" s="31"/>
      <c r="N19" s="31"/>
      <c r="O19" s="31"/>
      <c r="P19" s="31"/>
      <c r="Q19" s="15"/>
      <c r="R19" s="15"/>
      <c r="S19" s="15"/>
      <c r="T19" s="15"/>
      <c r="U19" s="31"/>
      <c r="V19" s="31"/>
      <c r="W19" s="31"/>
      <c r="X19" s="15"/>
      <c r="Y19" s="428"/>
      <c r="Z19" s="428"/>
      <c r="AA19" s="348"/>
      <c r="AB19" s="428"/>
    </row>
    <row r="20" spans="1:28" s="117" customFormat="1" x14ac:dyDescent="0.25">
      <c r="A20" s="430"/>
      <c r="B20" s="630" t="s">
        <v>1382</v>
      </c>
      <c r="C20" s="126"/>
      <c r="D20" s="204"/>
      <c r="E20" s="253"/>
      <c r="F20" s="107"/>
      <c r="G20" s="15"/>
      <c r="H20" s="15"/>
      <c r="I20" s="15"/>
      <c r="J20" s="15"/>
      <c r="K20" s="31"/>
      <c r="L20" s="31"/>
      <c r="M20" s="31"/>
      <c r="N20" s="31"/>
      <c r="O20" s="31"/>
      <c r="P20" s="31"/>
      <c r="Q20" s="15"/>
      <c r="R20" s="15"/>
      <c r="S20" s="15"/>
      <c r="T20" s="15"/>
      <c r="U20" s="31"/>
      <c r="V20" s="31"/>
      <c r="W20" s="31"/>
      <c r="X20" s="15"/>
      <c r="Y20" s="428"/>
      <c r="Z20" s="428"/>
      <c r="AA20" s="348"/>
      <c r="AB20" s="428"/>
    </row>
    <row r="21" spans="1:28" s="117" customFormat="1" x14ac:dyDescent="0.25">
      <c r="A21" s="430"/>
      <c r="B21" s="630" t="s">
        <v>1383</v>
      </c>
      <c r="C21" s="126"/>
      <c r="D21" s="204"/>
      <c r="E21" s="253"/>
      <c r="F21" s="107"/>
      <c r="G21" s="15"/>
      <c r="H21" s="15"/>
      <c r="I21" s="15"/>
      <c r="J21" s="15"/>
      <c r="K21" s="31"/>
      <c r="L21" s="31"/>
      <c r="M21" s="31"/>
      <c r="N21" s="31"/>
      <c r="O21" s="31"/>
      <c r="P21" s="31"/>
      <c r="Q21" s="15"/>
      <c r="R21" s="15"/>
      <c r="S21" s="15"/>
      <c r="T21" s="15"/>
      <c r="U21" s="31"/>
      <c r="V21" s="31"/>
      <c r="W21" s="31"/>
      <c r="X21" s="15"/>
      <c r="Y21" s="428"/>
      <c r="Z21" s="428"/>
      <c r="AA21" s="348"/>
      <c r="AB21" s="428"/>
    </row>
    <row r="22" spans="1:28" s="117" customFormat="1" x14ac:dyDescent="0.25">
      <c r="A22" s="430"/>
      <c r="B22" s="631" t="s">
        <v>1384</v>
      </c>
      <c r="C22" s="126"/>
      <c r="D22" s="204"/>
      <c r="E22" s="253"/>
      <c r="F22" s="107"/>
      <c r="G22" s="15"/>
      <c r="H22" s="15"/>
      <c r="I22" s="15"/>
      <c r="J22" s="15"/>
      <c r="K22" s="31"/>
      <c r="L22" s="31"/>
      <c r="M22" s="31"/>
      <c r="N22" s="31"/>
      <c r="O22" s="31"/>
      <c r="P22" s="31"/>
      <c r="Q22" s="15"/>
      <c r="R22" s="15"/>
      <c r="S22" s="15"/>
      <c r="T22" s="15"/>
      <c r="U22" s="31"/>
      <c r="V22" s="31"/>
      <c r="W22" s="31"/>
      <c r="X22" s="15"/>
      <c r="Y22" s="428"/>
      <c r="Z22" s="428"/>
      <c r="AA22" s="348"/>
      <c r="AB22" s="428"/>
    </row>
    <row r="23" spans="1:28" s="616" customFormat="1" ht="24.75" x14ac:dyDescent="0.25">
      <c r="A23" s="614">
        <v>3</v>
      </c>
      <c r="B23" s="618" t="s">
        <v>114</v>
      </c>
      <c r="C23" s="434" t="str">
        <f>IF(AA23&gt;=470000,"LPN",IF(AND(AA23&gt;190000,AA23&lt;470000),"LP",IF(AND(AA23&gt;=56000,AA23&lt;=190000),"3C","2C ")))</f>
        <v>LPN</v>
      </c>
      <c r="D23" s="434" t="s">
        <v>1374</v>
      </c>
      <c r="E23" s="613" t="s">
        <v>1385</v>
      </c>
      <c r="F23" s="432"/>
      <c r="G23" s="460"/>
      <c r="H23" s="460"/>
      <c r="I23" s="460"/>
      <c r="J23" s="460"/>
      <c r="K23" s="460">
        <f>SUM(L23-8)</f>
        <v>41432</v>
      </c>
      <c r="L23" s="460">
        <f>SUM(M23*1)</f>
        <v>41440</v>
      </c>
      <c r="M23" s="460">
        <f>SUM(N23*1)</f>
        <v>41440</v>
      </c>
      <c r="N23" s="460">
        <f>SUM(O23-1)</f>
        <v>41440</v>
      </c>
      <c r="O23" s="460">
        <f>SUM(U23-3)</f>
        <v>41441</v>
      </c>
      <c r="P23" s="460">
        <f>SUM(U23*1)</f>
        <v>41444</v>
      </c>
      <c r="Q23" s="460"/>
      <c r="R23" s="460"/>
      <c r="S23" s="460"/>
      <c r="T23" s="460"/>
      <c r="U23" s="460">
        <f>SUM(V23-4)</f>
        <v>41444</v>
      </c>
      <c r="V23" s="460">
        <f>SUM(W23-4)</f>
        <v>41448</v>
      </c>
      <c r="W23" s="460">
        <f>SUM(X23-3)</f>
        <v>41452</v>
      </c>
      <c r="X23" s="460">
        <v>41455</v>
      </c>
      <c r="Y23" s="433"/>
      <c r="Z23" s="433"/>
      <c r="AA23" s="609">
        <v>550000</v>
      </c>
      <c r="AB23" s="433"/>
    </row>
    <row r="24" spans="1:28" s="117" customFormat="1" x14ac:dyDescent="0.25">
      <c r="A24" s="430"/>
      <c r="B24" s="630" t="s">
        <v>1386</v>
      </c>
      <c r="C24" s="126"/>
      <c r="D24" s="204"/>
      <c r="E24" s="253"/>
      <c r="F24" s="107"/>
      <c r="G24" s="15"/>
      <c r="H24" s="15"/>
      <c r="I24" s="15"/>
      <c r="J24" s="15"/>
      <c r="K24" s="31"/>
      <c r="L24" s="31"/>
      <c r="M24" s="31"/>
      <c r="N24" s="31"/>
      <c r="O24" s="31"/>
      <c r="P24" s="31"/>
      <c r="Q24" s="15"/>
      <c r="R24" s="15"/>
      <c r="S24" s="15"/>
      <c r="T24" s="15"/>
      <c r="U24" s="31"/>
      <c r="V24" s="31"/>
      <c r="W24" s="31"/>
      <c r="X24" s="15"/>
      <c r="Y24" s="428"/>
      <c r="Z24" s="428"/>
      <c r="AA24" s="348"/>
      <c r="AB24" s="428"/>
    </row>
    <row r="25" spans="1:28" s="117" customFormat="1" x14ac:dyDescent="0.25">
      <c r="A25" s="430"/>
      <c r="B25" s="630" t="s">
        <v>1387</v>
      </c>
      <c r="C25" s="126"/>
      <c r="D25" s="204"/>
      <c r="E25" s="253"/>
      <c r="F25" s="107"/>
      <c r="G25" s="15"/>
      <c r="H25" s="15"/>
      <c r="I25" s="15"/>
      <c r="J25" s="15"/>
      <c r="K25" s="31"/>
      <c r="L25" s="31"/>
      <c r="M25" s="31"/>
      <c r="N25" s="31"/>
      <c r="O25" s="31"/>
      <c r="P25" s="31"/>
      <c r="Q25" s="15"/>
      <c r="R25" s="15"/>
      <c r="S25" s="15"/>
      <c r="T25" s="15"/>
      <c r="U25" s="31"/>
      <c r="V25" s="31"/>
      <c r="W25" s="31"/>
      <c r="X25" s="15"/>
      <c r="Y25" s="428"/>
      <c r="Z25" s="428"/>
      <c r="AA25" s="348"/>
      <c r="AB25" s="428"/>
    </row>
    <row r="26" spans="1:28" s="117" customFormat="1" x14ac:dyDescent="0.25">
      <c r="A26" s="430"/>
      <c r="B26" s="630" t="s">
        <v>1388</v>
      </c>
      <c r="C26" s="126"/>
      <c r="D26" s="204"/>
      <c r="E26" s="253"/>
      <c r="F26" s="107"/>
      <c r="G26" s="15"/>
      <c r="H26" s="15"/>
      <c r="I26" s="15"/>
      <c r="J26" s="15"/>
      <c r="K26" s="31"/>
      <c r="L26" s="31"/>
      <c r="M26" s="31"/>
      <c r="N26" s="31"/>
      <c r="O26" s="31"/>
      <c r="P26" s="31"/>
      <c r="Q26" s="15"/>
      <c r="R26" s="15"/>
      <c r="S26" s="15"/>
      <c r="T26" s="15"/>
      <c r="U26" s="31"/>
      <c r="V26" s="31"/>
      <c r="W26" s="31"/>
      <c r="X26" s="15"/>
      <c r="Y26" s="428"/>
      <c r="Z26" s="428"/>
      <c r="AA26" s="348"/>
      <c r="AB26" s="428"/>
    </row>
    <row r="27" spans="1:28" s="117" customFormat="1" x14ac:dyDescent="0.25">
      <c r="A27" s="430"/>
      <c r="B27" s="630" t="s">
        <v>1389</v>
      </c>
      <c r="C27" s="126"/>
      <c r="D27" s="204"/>
      <c r="E27" s="253"/>
      <c r="F27" s="107"/>
      <c r="G27" s="15"/>
      <c r="H27" s="15"/>
      <c r="I27" s="15"/>
      <c r="J27" s="15"/>
      <c r="K27" s="31"/>
      <c r="L27" s="31"/>
      <c r="M27" s="31"/>
      <c r="N27" s="31"/>
      <c r="O27" s="31"/>
      <c r="P27" s="31"/>
      <c r="Q27" s="15"/>
      <c r="R27" s="15"/>
      <c r="S27" s="15"/>
      <c r="T27" s="15"/>
      <c r="U27" s="31"/>
      <c r="V27" s="31"/>
      <c r="W27" s="31"/>
      <c r="X27" s="15"/>
      <c r="Y27" s="428"/>
      <c r="Z27" s="428"/>
      <c r="AA27" s="348"/>
      <c r="AB27" s="428"/>
    </row>
    <row r="28" spans="1:28" s="117" customFormat="1" x14ac:dyDescent="0.25">
      <c r="A28" s="430"/>
      <c r="B28" s="632" t="s">
        <v>1390</v>
      </c>
      <c r="C28" s="126"/>
      <c r="D28" s="204"/>
      <c r="E28" s="253"/>
      <c r="F28" s="107"/>
      <c r="G28" s="15"/>
      <c r="H28" s="15"/>
      <c r="I28" s="15"/>
      <c r="J28" s="15"/>
      <c r="K28" s="31"/>
      <c r="L28" s="31"/>
      <c r="M28" s="31"/>
      <c r="N28" s="31"/>
      <c r="O28" s="31"/>
      <c r="P28" s="31"/>
      <c r="Q28" s="15"/>
      <c r="R28" s="15"/>
      <c r="S28" s="15"/>
      <c r="T28" s="15"/>
      <c r="U28" s="31"/>
      <c r="V28" s="31"/>
      <c r="W28" s="31"/>
      <c r="X28" s="15"/>
      <c r="Y28" s="428"/>
      <c r="Z28" s="428"/>
      <c r="AA28" s="348"/>
      <c r="AB28" s="428"/>
    </row>
    <row r="29" spans="1:28" s="616" customFormat="1" ht="24.75" x14ac:dyDescent="0.25">
      <c r="A29" s="614">
        <v>4</v>
      </c>
      <c r="B29" s="619" t="s">
        <v>57</v>
      </c>
      <c r="C29" s="434" t="str">
        <f>IF(AA29&gt;=470000,"LPN",IF(AND(AA29&gt;190000,AA29&lt;470000),"LP",IF(AND(AA29&gt;=56000,AA29&lt;=190000),"3C","2C ")))</f>
        <v>3C</v>
      </c>
      <c r="D29" s="434" t="s">
        <v>1391</v>
      </c>
      <c r="E29" s="613" t="s">
        <v>1392</v>
      </c>
      <c r="F29" s="432"/>
      <c r="G29" s="460"/>
      <c r="H29" s="460"/>
      <c r="I29" s="460"/>
      <c r="J29" s="460"/>
      <c r="K29" s="460">
        <f>SUM(L29-8)</f>
        <v>41371</v>
      </c>
      <c r="L29" s="460">
        <f>SUM(M29*1)</f>
        <v>41379</v>
      </c>
      <c r="M29" s="460">
        <f>SUM(N29*1)</f>
        <v>41379</v>
      </c>
      <c r="N29" s="460">
        <f>SUM(O29-1)</f>
        <v>41379</v>
      </c>
      <c r="O29" s="460">
        <f>SUM(U29-3)</f>
        <v>41380</v>
      </c>
      <c r="P29" s="460">
        <f>SUM(U29*1)</f>
        <v>41383</v>
      </c>
      <c r="Q29" s="460"/>
      <c r="R29" s="460"/>
      <c r="S29" s="460"/>
      <c r="T29" s="460"/>
      <c r="U29" s="460">
        <f>SUM(V29-4)</f>
        <v>41383</v>
      </c>
      <c r="V29" s="460">
        <f>SUM(W29-4)</f>
        <v>41387</v>
      </c>
      <c r="W29" s="460">
        <f>SUM(X29-3)</f>
        <v>41391</v>
      </c>
      <c r="X29" s="460">
        <v>41394</v>
      </c>
      <c r="Y29" s="433"/>
      <c r="Z29" s="433"/>
      <c r="AA29" s="609">
        <v>75000</v>
      </c>
      <c r="AB29" s="433"/>
    </row>
    <row r="30" spans="1:28" s="117" customFormat="1" x14ac:dyDescent="0.25">
      <c r="A30" s="430"/>
      <c r="B30" s="633" t="s">
        <v>1393</v>
      </c>
      <c r="C30" s="126"/>
      <c r="D30" s="204"/>
      <c r="E30" s="253"/>
      <c r="F30" s="107"/>
      <c r="G30" s="15"/>
      <c r="H30" s="15"/>
      <c r="I30" s="15"/>
      <c r="J30" s="15"/>
      <c r="K30" s="31"/>
      <c r="L30" s="31"/>
      <c r="M30" s="31"/>
      <c r="N30" s="31"/>
      <c r="O30" s="31"/>
      <c r="P30" s="31"/>
      <c r="Q30" s="15"/>
      <c r="R30" s="15"/>
      <c r="S30" s="15"/>
      <c r="T30" s="15"/>
      <c r="U30" s="31"/>
      <c r="V30" s="31"/>
      <c r="W30" s="31"/>
      <c r="X30" s="15"/>
      <c r="Y30" s="428"/>
      <c r="Z30" s="428"/>
      <c r="AA30" s="348"/>
      <c r="AB30" s="428"/>
    </row>
    <row r="31" spans="1:28" s="616" customFormat="1" ht="24.75" x14ac:dyDescent="0.25">
      <c r="A31" s="614">
        <v>5</v>
      </c>
      <c r="B31" s="615" t="s">
        <v>1394</v>
      </c>
      <c r="C31" s="434" t="str">
        <f>IF(AA31&gt;=470000,"LPN",IF(AND(AA31&gt;190000,AA31&lt;470000),"LP",IF(AND(AA31&gt;=56000,AA31&lt;=190000),"3C","2C ")))</f>
        <v>LPN</v>
      </c>
      <c r="D31" s="434" t="s">
        <v>1374</v>
      </c>
      <c r="E31" s="613" t="s">
        <v>1395</v>
      </c>
      <c r="F31" s="432"/>
      <c r="G31" s="460"/>
      <c r="H31" s="460"/>
      <c r="I31" s="460"/>
      <c r="J31" s="460"/>
      <c r="K31" s="460">
        <f>SUM(L31-8)</f>
        <v>41432</v>
      </c>
      <c r="L31" s="460">
        <f>SUM(M31*1)</f>
        <v>41440</v>
      </c>
      <c r="M31" s="460">
        <f>SUM(N31*1)</f>
        <v>41440</v>
      </c>
      <c r="N31" s="460">
        <f>SUM(O31-1)</f>
        <v>41440</v>
      </c>
      <c r="O31" s="460">
        <f>SUM(U31-3)</f>
        <v>41441</v>
      </c>
      <c r="P31" s="460">
        <f>SUM(U31*1)</f>
        <v>41444</v>
      </c>
      <c r="Q31" s="460"/>
      <c r="R31" s="460"/>
      <c r="S31" s="460"/>
      <c r="T31" s="460"/>
      <c r="U31" s="460">
        <f>SUM(V31-4)</f>
        <v>41444</v>
      </c>
      <c r="V31" s="460">
        <f>SUM(W31-4)</f>
        <v>41448</v>
      </c>
      <c r="W31" s="460">
        <f>SUM(X31-3)</f>
        <v>41452</v>
      </c>
      <c r="X31" s="460">
        <v>41455</v>
      </c>
      <c r="Y31" s="433"/>
      <c r="Z31" s="433"/>
      <c r="AA31" s="609">
        <v>1490000</v>
      </c>
      <c r="AB31" s="433"/>
    </row>
    <row r="32" spans="1:28" s="117" customFormat="1" x14ac:dyDescent="0.25">
      <c r="A32" s="430"/>
      <c r="B32" s="632" t="s">
        <v>1396</v>
      </c>
      <c r="C32" s="126"/>
      <c r="D32" s="204"/>
      <c r="E32" s="253"/>
      <c r="F32" s="107"/>
      <c r="G32" s="15"/>
      <c r="H32" s="15"/>
      <c r="I32" s="15"/>
      <c r="J32" s="15"/>
      <c r="K32" s="31"/>
      <c r="L32" s="31"/>
      <c r="M32" s="31"/>
      <c r="N32" s="31"/>
      <c r="O32" s="31"/>
      <c r="P32" s="31"/>
      <c r="Q32" s="15"/>
      <c r="R32" s="15"/>
      <c r="S32" s="15"/>
      <c r="T32" s="15"/>
      <c r="U32" s="31"/>
      <c r="V32" s="31"/>
      <c r="W32" s="31"/>
      <c r="X32" s="15"/>
      <c r="Y32" s="428"/>
      <c r="Z32" s="428"/>
      <c r="AA32" s="348"/>
      <c r="AB32" s="428"/>
    </row>
    <row r="33" spans="1:28" s="117" customFormat="1" x14ac:dyDescent="0.25">
      <c r="A33" s="430"/>
      <c r="B33" s="632" t="s">
        <v>1397</v>
      </c>
      <c r="C33" s="126"/>
      <c r="D33" s="204"/>
      <c r="E33" s="253"/>
      <c r="F33" s="107"/>
      <c r="G33" s="15"/>
      <c r="H33" s="15"/>
      <c r="I33" s="15"/>
      <c r="J33" s="15"/>
      <c r="K33" s="31"/>
      <c r="L33" s="31"/>
      <c r="M33" s="31"/>
      <c r="N33" s="31"/>
      <c r="O33" s="31"/>
      <c r="P33" s="31"/>
      <c r="Q33" s="15"/>
      <c r="R33" s="15"/>
      <c r="S33" s="15"/>
      <c r="T33" s="15"/>
      <c r="U33" s="31"/>
      <c r="V33" s="31"/>
      <c r="W33" s="31"/>
      <c r="X33" s="15"/>
      <c r="Y33" s="428"/>
      <c r="Z33" s="428"/>
      <c r="AA33" s="348"/>
      <c r="AB33" s="428"/>
    </row>
    <row r="34" spans="1:28" s="117" customFormat="1" x14ac:dyDescent="0.25">
      <c r="A34" s="430"/>
      <c r="B34" s="632" t="s">
        <v>1398</v>
      </c>
      <c r="C34" s="126"/>
      <c r="D34" s="204"/>
      <c r="E34" s="253"/>
      <c r="F34" s="107"/>
      <c r="G34" s="15"/>
      <c r="H34" s="15"/>
      <c r="I34" s="15"/>
      <c r="J34" s="15"/>
      <c r="K34" s="31"/>
      <c r="L34" s="31"/>
      <c r="M34" s="31"/>
      <c r="N34" s="31"/>
      <c r="O34" s="31"/>
      <c r="P34" s="31"/>
      <c r="Q34" s="15"/>
      <c r="R34" s="15"/>
      <c r="S34" s="15"/>
      <c r="T34" s="15"/>
      <c r="U34" s="31"/>
      <c r="V34" s="31"/>
      <c r="W34" s="31"/>
      <c r="X34" s="15"/>
      <c r="Y34" s="428"/>
      <c r="Z34" s="428"/>
      <c r="AA34" s="348"/>
      <c r="AB34" s="428"/>
    </row>
    <row r="35" spans="1:28" s="117" customFormat="1" x14ac:dyDescent="0.25">
      <c r="A35" s="430"/>
      <c r="B35" s="632" t="s">
        <v>1399</v>
      </c>
      <c r="C35" s="126"/>
      <c r="D35" s="204"/>
      <c r="E35" s="253"/>
      <c r="F35" s="107"/>
      <c r="G35" s="15"/>
      <c r="H35" s="15"/>
      <c r="I35" s="15"/>
      <c r="J35" s="15"/>
      <c r="K35" s="31"/>
      <c r="L35" s="31"/>
      <c r="M35" s="31"/>
      <c r="N35" s="31"/>
      <c r="O35" s="31"/>
      <c r="P35" s="31"/>
      <c r="Q35" s="15"/>
      <c r="R35" s="15"/>
      <c r="S35" s="15"/>
      <c r="T35" s="15"/>
      <c r="U35" s="31"/>
      <c r="V35" s="31"/>
      <c r="W35" s="31"/>
      <c r="X35" s="15"/>
      <c r="Y35" s="428"/>
      <c r="Z35" s="428"/>
      <c r="AA35" s="348"/>
      <c r="AB35" s="428"/>
    </row>
    <row r="36" spans="1:28" s="616" customFormat="1" ht="72" x14ac:dyDescent="0.25">
      <c r="A36" s="614">
        <v>6</v>
      </c>
      <c r="B36" s="620" t="s">
        <v>1400</v>
      </c>
      <c r="C36" s="434" t="str">
        <f>IF(AA36&gt;=470000,"LPN",IF(AND(AA36&gt;190000,AA36&lt;470000),"LP",IF(AND(AA36&gt;=56000,AA36&lt;=190000),"3C","2C ")))</f>
        <v>3C</v>
      </c>
      <c r="D36" s="434" t="s">
        <v>1401</v>
      </c>
      <c r="E36" s="613" t="s">
        <v>1402</v>
      </c>
      <c r="F36" s="432"/>
      <c r="G36" s="460"/>
      <c r="H36" s="460"/>
      <c r="I36" s="460"/>
      <c r="J36" s="460"/>
      <c r="K36" s="460">
        <f>SUM(L36-8)</f>
        <v>41432</v>
      </c>
      <c r="L36" s="460">
        <f>SUM(M36*1)</f>
        <v>41440</v>
      </c>
      <c r="M36" s="460">
        <f>SUM(N36*1)</f>
        <v>41440</v>
      </c>
      <c r="N36" s="460">
        <f>SUM(O36-1)</f>
        <v>41440</v>
      </c>
      <c r="O36" s="460">
        <f>SUM(U36-3)</f>
        <v>41441</v>
      </c>
      <c r="P36" s="460">
        <f>SUM(U36*1)</f>
        <v>41444</v>
      </c>
      <c r="Q36" s="460"/>
      <c r="R36" s="460"/>
      <c r="S36" s="460"/>
      <c r="T36" s="460"/>
      <c r="U36" s="460">
        <f>SUM(V36-4)</f>
        <v>41444</v>
      </c>
      <c r="V36" s="460">
        <f>SUM(W36-4)</f>
        <v>41448</v>
      </c>
      <c r="W36" s="460">
        <f>SUM(X36-3)</f>
        <v>41452</v>
      </c>
      <c r="X36" s="460">
        <v>41455</v>
      </c>
      <c r="Y36" s="433"/>
      <c r="Z36" s="433"/>
      <c r="AA36" s="609">
        <v>120000</v>
      </c>
      <c r="AB36" s="433"/>
    </row>
    <row r="37" spans="1:28" s="117" customFormat="1" ht="36" x14ac:dyDescent="0.25">
      <c r="A37" s="296"/>
      <c r="B37" s="633" t="s">
        <v>1403</v>
      </c>
      <c r="C37" s="126"/>
      <c r="D37" s="204"/>
      <c r="E37" s="253"/>
      <c r="F37" s="107"/>
      <c r="G37" s="15"/>
      <c r="H37" s="15"/>
      <c r="I37" s="15"/>
      <c r="J37" s="15"/>
      <c r="K37" s="31"/>
      <c r="L37" s="31"/>
      <c r="M37" s="31"/>
      <c r="N37" s="31"/>
      <c r="O37" s="31"/>
      <c r="P37" s="31"/>
      <c r="Q37" s="15"/>
      <c r="R37" s="15"/>
      <c r="S37" s="15"/>
      <c r="T37" s="15"/>
      <c r="U37" s="31"/>
      <c r="V37" s="31"/>
      <c r="W37" s="31"/>
      <c r="X37" s="15"/>
      <c r="Y37" s="294"/>
      <c r="Z37" s="294"/>
      <c r="AA37" s="348"/>
      <c r="AB37" s="294"/>
    </row>
    <row r="38" spans="1:28" s="616" customFormat="1" ht="24.75" x14ac:dyDescent="0.25">
      <c r="A38" s="614">
        <v>7</v>
      </c>
      <c r="B38" s="621" t="s">
        <v>1404</v>
      </c>
      <c r="C38" s="434" t="str">
        <f>IF(AA38&gt;=470000,"LPN",IF(AND(AA38&gt;190000,AA38&lt;470000),"LP",IF(AND(AA38&gt;=56000,AA38&lt;=190000),"3C","2C ")))</f>
        <v>LP</v>
      </c>
      <c r="D38" s="434" t="s">
        <v>1391</v>
      </c>
      <c r="E38" s="613" t="s">
        <v>1327</v>
      </c>
      <c r="F38" s="432"/>
      <c r="G38" s="460"/>
      <c r="H38" s="460"/>
      <c r="I38" s="460"/>
      <c r="J38" s="460"/>
      <c r="K38" s="460">
        <f>SUM(L38-8)</f>
        <v>41432</v>
      </c>
      <c r="L38" s="460">
        <f>SUM(M38*1)</f>
        <v>41440</v>
      </c>
      <c r="M38" s="460">
        <f>SUM(N38*1)</f>
        <v>41440</v>
      </c>
      <c r="N38" s="460">
        <f>SUM(O38-1)</f>
        <v>41440</v>
      </c>
      <c r="O38" s="460">
        <f>SUM(U38-3)</f>
        <v>41441</v>
      </c>
      <c r="P38" s="460">
        <f>SUM(U38*1)</f>
        <v>41444</v>
      </c>
      <c r="Q38" s="460"/>
      <c r="R38" s="460"/>
      <c r="S38" s="460"/>
      <c r="T38" s="460"/>
      <c r="U38" s="460">
        <f>SUM(V38-4)</f>
        <v>41444</v>
      </c>
      <c r="V38" s="460">
        <f>SUM(W38-4)</f>
        <v>41448</v>
      </c>
      <c r="W38" s="460">
        <f>SUM(X38-3)</f>
        <v>41452</v>
      </c>
      <c r="X38" s="460">
        <v>41455</v>
      </c>
      <c r="Y38" s="433"/>
      <c r="Z38" s="433"/>
      <c r="AA38" s="609">
        <v>390400</v>
      </c>
      <c r="AB38" s="433"/>
    </row>
    <row r="39" spans="1:28" s="117" customFormat="1" x14ac:dyDescent="0.25">
      <c r="A39" s="430"/>
      <c r="B39" s="633" t="s">
        <v>1405</v>
      </c>
      <c r="C39" s="126"/>
      <c r="D39" s="204"/>
      <c r="E39" s="253"/>
      <c r="F39" s="107"/>
      <c r="G39" s="15"/>
      <c r="H39" s="15"/>
      <c r="I39" s="15"/>
      <c r="J39" s="15"/>
      <c r="K39" s="31"/>
      <c r="L39" s="31"/>
      <c r="M39" s="31"/>
      <c r="N39" s="31"/>
      <c r="O39" s="31"/>
      <c r="P39" s="31"/>
      <c r="Q39" s="15"/>
      <c r="R39" s="15"/>
      <c r="S39" s="15"/>
      <c r="T39" s="15"/>
      <c r="U39" s="31"/>
      <c r="V39" s="31"/>
      <c r="W39" s="31"/>
      <c r="X39" s="15"/>
      <c r="Y39" s="428"/>
      <c r="Z39" s="428"/>
      <c r="AA39" s="348"/>
      <c r="AB39" s="428"/>
    </row>
    <row r="40" spans="1:28" s="616" customFormat="1" x14ac:dyDescent="0.25">
      <c r="A40" s="614">
        <v>8</v>
      </c>
      <c r="B40" s="615" t="s">
        <v>1406</v>
      </c>
      <c r="C40" s="434" t="str">
        <f>IF(AA40&gt;=470000,"LPN",IF(AND(AA40&gt;190000,AA40&lt;470000),"LP",IF(AND(AA40&gt;=56000,AA40&lt;=190000),"3C","2C ")))</f>
        <v>LPN</v>
      </c>
      <c r="D40" s="434" t="s">
        <v>1374</v>
      </c>
      <c r="E40" s="613" t="s">
        <v>1407</v>
      </c>
      <c r="F40" s="432"/>
      <c r="G40" s="460"/>
      <c r="H40" s="460"/>
      <c r="I40" s="460"/>
      <c r="J40" s="460"/>
      <c r="K40" s="460">
        <f>SUM(L40-8)</f>
        <v>41463</v>
      </c>
      <c r="L40" s="460">
        <f>SUM(M40*1)</f>
        <v>41471</v>
      </c>
      <c r="M40" s="460">
        <f>SUM(N40*1)</f>
        <v>41471</v>
      </c>
      <c r="N40" s="460">
        <f>SUM(O40-1)</f>
        <v>41471</v>
      </c>
      <c r="O40" s="460">
        <f>SUM(U40-3)</f>
        <v>41472</v>
      </c>
      <c r="P40" s="460">
        <f>SUM(U40*1)</f>
        <v>41475</v>
      </c>
      <c r="Q40" s="460"/>
      <c r="R40" s="460"/>
      <c r="S40" s="460"/>
      <c r="T40" s="460"/>
      <c r="U40" s="460">
        <f>SUM(V40-4)</f>
        <v>41475</v>
      </c>
      <c r="V40" s="460">
        <f>SUM(W40-4)</f>
        <v>41479</v>
      </c>
      <c r="W40" s="460">
        <f>SUM(X40-3)</f>
        <v>41483</v>
      </c>
      <c r="X40" s="460">
        <v>41486</v>
      </c>
      <c r="Y40" s="433"/>
      <c r="Z40" s="433"/>
      <c r="AA40" s="609">
        <v>4350000</v>
      </c>
      <c r="AB40" s="433"/>
    </row>
    <row r="41" spans="1:28" s="117" customFormat="1" x14ac:dyDescent="0.25">
      <c r="A41" s="296"/>
      <c r="B41" s="632" t="s">
        <v>1408</v>
      </c>
      <c r="C41" s="126"/>
      <c r="D41" s="204"/>
      <c r="E41" s="253"/>
      <c r="F41" s="107"/>
      <c r="G41" s="15"/>
      <c r="H41" s="15"/>
      <c r="I41" s="15"/>
      <c r="J41" s="15"/>
      <c r="K41" s="31"/>
      <c r="L41" s="31"/>
      <c r="M41" s="31"/>
      <c r="N41" s="31"/>
      <c r="O41" s="31"/>
      <c r="P41" s="31"/>
      <c r="Q41" s="15"/>
      <c r="R41" s="15"/>
      <c r="S41" s="15"/>
      <c r="T41" s="15"/>
      <c r="U41" s="31"/>
      <c r="V41" s="31"/>
      <c r="W41" s="31"/>
      <c r="X41" s="15"/>
      <c r="Y41" s="294"/>
      <c r="Z41" s="294"/>
      <c r="AA41" s="348"/>
      <c r="AB41" s="294"/>
    </row>
    <row r="42" spans="1:28" s="117" customFormat="1" x14ac:dyDescent="0.25">
      <c r="A42" s="296"/>
      <c r="B42" s="632" t="s">
        <v>1409</v>
      </c>
      <c r="C42" s="126"/>
      <c r="D42" s="204"/>
      <c r="E42" s="253"/>
      <c r="F42" s="107"/>
      <c r="G42" s="15"/>
      <c r="H42" s="15"/>
      <c r="I42" s="15"/>
      <c r="J42" s="15"/>
      <c r="K42" s="31"/>
      <c r="L42" s="31"/>
      <c r="M42" s="31"/>
      <c r="N42" s="31"/>
      <c r="O42" s="31"/>
      <c r="P42" s="31"/>
      <c r="Q42" s="15"/>
      <c r="R42" s="15"/>
      <c r="S42" s="15"/>
      <c r="T42" s="15"/>
      <c r="U42" s="31"/>
      <c r="V42" s="31"/>
      <c r="W42" s="31"/>
      <c r="X42" s="15"/>
      <c r="Y42" s="294"/>
      <c r="Z42" s="294"/>
      <c r="AA42" s="348"/>
      <c r="AB42" s="294"/>
    </row>
    <row r="43" spans="1:28" s="616" customFormat="1" ht="24" x14ac:dyDescent="0.25">
      <c r="A43" s="614">
        <v>9</v>
      </c>
      <c r="B43" s="622" t="s">
        <v>1410</v>
      </c>
      <c r="C43" s="434" t="str">
        <f>IF(AA43&gt;=470000,"LPN",IF(AND(AA43&gt;190000,AA43&lt;470000),"LP",IF(AND(AA43&gt;=56000,AA43&lt;=190000),"3C","2C ")))</f>
        <v xml:space="preserve">2C </v>
      </c>
      <c r="D43" s="434" t="s">
        <v>1411</v>
      </c>
      <c r="E43" s="613" t="s">
        <v>1328</v>
      </c>
      <c r="F43" s="432"/>
      <c r="G43" s="460"/>
      <c r="H43" s="460"/>
      <c r="I43" s="460"/>
      <c r="J43" s="460"/>
      <c r="K43" s="460">
        <f>SUM(L43-8)</f>
        <v>41402</v>
      </c>
      <c r="L43" s="460">
        <f>SUM(M43*1)</f>
        <v>41410</v>
      </c>
      <c r="M43" s="460">
        <f>SUM(N43*1)</f>
        <v>41410</v>
      </c>
      <c r="N43" s="460">
        <f>SUM(O43-1)</f>
        <v>41410</v>
      </c>
      <c r="O43" s="460">
        <f>SUM(U43-3)</f>
        <v>41411</v>
      </c>
      <c r="P43" s="460">
        <f>SUM(U43*1)</f>
        <v>41414</v>
      </c>
      <c r="Q43" s="460"/>
      <c r="R43" s="460"/>
      <c r="S43" s="460"/>
      <c r="T43" s="460"/>
      <c r="U43" s="460">
        <f>SUM(V43-4)</f>
        <v>41414</v>
      </c>
      <c r="V43" s="460">
        <f>SUM(W43-4)</f>
        <v>41418</v>
      </c>
      <c r="W43" s="460">
        <f>SUM(X43-3)</f>
        <v>41422</v>
      </c>
      <c r="X43" s="460">
        <v>41425</v>
      </c>
      <c r="Y43" s="433"/>
      <c r="Z43" s="433"/>
      <c r="AA43" s="609">
        <v>31413</v>
      </c>
      <c r="AB43" s="433"/>
    </row>
    <row r="44" spans="1:28" s="117" customFormat="1" ht="36" x14ac:dyDescent="0.25">
      <c r="A44" s="296"/>
      <c r="B44" s="633" t="s">
        <v>1412</v>
      </c>
      <c r="C44" s="126"/>
      <c r="D44" s="204"/>
      <c r="E44" s="253"/>
      <c r="F44" s="107"/>
      <c r="G44" s="15"/>
      <c r="H44" s="15"/>
      <c r="I44" s="15"/>
      <c r="J44" s="15"/>
      <c r="K44" s="31"/>
      <c r="L44" s="31"/>
      <c r="M44" s="31"/>
      <c r="N44" s="31"/>
      <c r="O44" s="31"/>
      <c r="P44" s="31"/>
      <c r="Q44" s="15"/>
      <c r="R44" s="15"/>
      <c r="S44" s="15"/>
      <c r="T44" s="15"/>
      <c r="U44" s="31"/>
      <c r="V44" s="31"/>
      <c r="W44" s="31"/>
      <c r="X44" s="15"/>
      <c r="Y44" s="294"/>
      <c r="Z44" s="294"/>
      <c r="AA44" s="348"/>
      <c r="AB44" s="294"/>
    </row>
    <row r="45" spans="1:28" s="616" customFormat="1" ht="36" x14ac:dyDescent="0.25">
      <c r="A45" s="614">
        <v>8</v>
      </c>
      <c r="B45" s="623" t="s">
        <v>1413</v>
      </c>
      <c r="C45" s="434" t="str">
        <f>IF(AA45&gt;=470000,"LPN",IF(AND(AA45&gt;190000,AA45&lt;470000),"LP",IF(AND(AA45&gt;=56000,AA45&lt;=190000),"3C","2C ")))</f>
        <v>3C</v>
      </c>
      <c r="D45" s="434" t="s">
        <v>1414</v>
      </c>
      <c r="E45" s="613" t="s">
        <v>1329</v>
      </c>
      <c r="F45" s="432"/>
      <c r="G45" s="460"/>
      <c r="H45" s="460"/>
      <c r="I45" s="460"/>
      <c r="J45" s="460"/>
      <c r="K45" s="460">
        <f>SUM(L45-8)</f>
        <v>41402</v>
      </c>
      <c r="L45" s="460">
        <f>SUM(M45*1)</f>
        <v>41410</v>
      </c>
      <c r="M45" s="460">
        <f>SUM(N45*1)</f>
        <v>41410</v>
      </c>
      <c r="N45" s="460">
        <f>SUM(O45-1)</f>
        <v>41410</v>
      </c>
      <c r="O45" s="460">
        <f>SUM(U45-3)</f>
        <v>41411</v>
      </c>
      <c r="P45" s="460">
        <f>SUM(U45*1)</f>
        <v>41414</v>
      </c>
      <c r="Q45" s="460"/>
      <c r="R45" s="460"/>
      <c r="S45" s="460"/>
      <c r="T45" s="460"/>
      <c r="U45" s="460">
        <f>SUM(V45-4)</f>
        <v>41414</v>
      </c>
      <c r="V45" s="460">
        <f>SUM(W45-4)</f>
        <v>41418</v>
      </c>
      <c r="W45" s="460">
        <f>SUM(X45-3)</f>
        <v>41422</v>
      </c>
      <c r="X45" s="460">
        <v>41425</v>
      </c>
      <c r="Y45" s="433"/>
      <c r="Z45" s="433"/>
      <c r="AA45" s="609">
        <v>69938</v>
      </c>
      <c r="AB45" s="433"/>
    </row>
    <row r="46" spans="1:28" s="117" customFormat="1" x14ac:dyDescent="0.25">
      <c r="A46" s="296"/>
      <c r="B46" s="633" t="s">
        <v>1415</v>
      </c>
      <c r="C46" s="126"/>
      <c r="D46" s="204"/>
      <c r="E46" s="253"/>
      <c r="F46" s="107"/>
      <c r="G46" s="15"/>
      <c r="H46" s="15"/>
      <c r="I46" s="15"/>
      <c r="J46" s="15"/>
      <c r="K46" s="31"/>
      <c r="L46" s="31"/>
      <c r="M46" s="31"/>
      <c r="N46" s="31"/>
      <c r="O46" s="31"/>
      <c r="P46" s="31"/>
      <c r="Q46" s="15"/>
      <c r="R46" s="15"/>
      <c r="S46" s="15"/>
      <c r="T46" s="15"/>
      <c r="U46" s="31"/>
      <c r="V46" s="31"/>
      <c r="W46" s="31"/>
      <c r="X46" s="15"/>
      <c r="Y46" s="294"/>
      <c r="Z46" s="294"/>
      <c r="AA46" s="348"/>
      <c r="AB46" s="294"/>
    </row>
    <row r="47" spans="1:28" s="616" customFormat="1" ht="36" x14ac:dyDescent="0.25">
      <c r="A47" s="614">
        <v>10</v>
      </c>
      <c r="B47" s="624" t="s">
        <v>1416</v>
      </c>
      <c r="C47" s="434" t="str">
        <f>IF(AA47&gt;=470000,"LPN",IF(AND(AA47&gt;190000,AA47&lt;470000),"LP",IF(AND(AA47&gt;=56000,AA47&lt;=190000),"3C","2C ")))</f>
        <v>LP</v>
      </c>
      <c r="D47" s="434" t="s">
        <v>1417</v>
      </c>
      <c r="E47" s="613" t="s">
        <v>1418</v>
      </c>
      <c r="F47" s="432"/>
      <c r="G47" s="460"/>
      <c r="H47" s="460"/>
      <c r="I47" s="460"/>
      <c r="J47" s="460"/>
      <c r="K47" s="460">
        <f>SUM(L47-8)</f>
        <v>41417</v>
      </c>
      <c r="L47" s="460">
        <f t="shared" ref="L47:M51" si="0">SUM(M47*1)</f>
        <v>41425</v>
      </c>
      <c r="M47" s="460">
        <f t="shared" si="0"/>
        <v>41425</v>
      </c>
      <c r="N47" s="460">
        <f>SUM(O47-1)</f>
        <v>41425</v>
      </c>
      <c r="O47" s="460">
        <f>SUM(U47-3)</f>
        <v>41426</v>
      </c>
      <c r="P47" s="460">
        <f>SUM(U47*1)</f>
        <v>41429</v>
      </c>
      <c r="Q47" s="460"/>
      <c r="R47" s="460"/>
      <c r="S47" s="460"/>
      <c r="T47" s="460"/>
      <c r="U47" s="460">
        <f t="shared" ref="U47:V51" si="1">SUM(V47-4)</f>
        <v>41429</v>
      </c>
      <c r="V47" s="460">
        <f t="shared" si="1"/>
        <v>41433</v>
      </c>
      <c r="W47" s="460">
        <f>SUM(X47-3)</f>
        <v>41437</v>
      </c>
      <c r="X47" s="460">
        <v>41440</v>
      </c>
      <c r="Y47" s="433"/>
      <c r="Z47" s="433"/>
      <c r="AA47" s="609">
        <v>199080</v>
      </c>
      <c r="AB47" s="433"/>
    </row>
    <row r="48" spans="1:28" s="117" customFormat="1" ht="105" customHeight="1" x14ac:dyDescent="0.25">
      <c r="A48" s="296"/>
      <c r="B48" s="633" t="s">
        <v>1412</v>
      </c>
      <c r="C48" s="126"/>
      <c r="D48" s="204"/>
      <c r="E48" s="253"/>
      <c r="F48" s="107"/>
      <c r="G48" s="15"/>
      <c r="H48" s="15"/>
      <c r="I48" s="15"/>
      <c r="J48" s="15"/>
      <c r="K48" s="31"/>
      <c r="L48" s="31"/>
      <c r="M48" s="31"/>
      <c r="N48" s="31"/>
      <c r="O48" s="31"/>
      <c r="P48" s="31"/>
      <c r="Q48" s="15"/>
      <c r="R48" s="15"/>
      <c r="S48" s="15"/>
      <c r="T48" s="15"/>
      <c r="U48" s="31"/>
      <c r="V48" s="31"/>
      <c r="W48" s="31"/>
      <c r="X48" s="15"/>
      <c r="Y48" s="294"/>
      <c r="Z48" s="294"/>
      <c r="AA48" s="348"/>
      <c r="AB48" s="294"/>
    </row>
    <row r="49" spans="1:28" s="616" customFormat="1" ht="36" x14ac:dyDescent="0.25">
      <c r="A49" s="614">
        <v>11</v>
      </c>
      <c r="B49" s="624" t="s">
        <v>1419</v>
      </c>
      <c r="C49" s="434" t="str">
        <f>IF(AA49&gt;=470000,"LPN",IF(AND(AA49&gt;190000,AA49&lt;470000),"LP",IF(AND(AA49&gt;=56000,AA49&lt;=190000),"3C","2C ")))</f>
        <v xml:space="preserve">2C </v>
      </c>
      <c r="D49" s="434" t="s">
        <v>1414</v>
      </c>
      <c r="E49" s="613" t="s">
        <v>1331</v>
      </c>
      <c r="F49" s="432"/>
      <c r="G49" s="460"/>
      <c r="H49" s="460"/>
      <c r="I49" s="460"/>
      <c r="J49" s="460"/>
      <c r="K49" s="460">
        <f>SUM(L49-8)</f>
        <v>41417</v>
      </c>
      <c r="L49" s="460">
        <f t="shared" si="0"/>
        <v>41425</v>
      </c>
      <c r="M49" s="460">
        <f t="shared" si="0"/>
        <v>41425</v>
      </c>
      <c r="N49" s="460">
        <f>SUM(O49-1)</f>
        <v>41425</v>
      </c>
      <c r="O49" s="460">
        <f>SUM(U49-3)</f>
        <v>41426</v>
      </c>
      <c r="P49" s="460">
        <f>SUM(U49*1)</f>
        <v>41429</v>
      </c>
      <c r="Q49" s="460"/>
      <c r="R49" s="460"/>
      <c r="S49" s="460"/>
      <c r="T49" s="460"/>
      <c r="U49" s="460">
        <f t="shared" si="1"/>
        <v>41429</v>
      </c>
      <c r="V49" s="460">
        <f t="shared" si="1"/>
        <v>41433</v>
      </c>
      <c r="W49" s="460">
        <f>SUM(X49-3)</f>
        <v>41437</v>
      </c>
      <c r="X49" s="460">
        <v>41440</v>
      </c>
      <c r="Y49" s="433"/>
      <c r="Z49" s="433"/>
      <c r="AA49" s="609">
        <v>22079</v>
      </c>
      <c r="AB49" s="433"/>
    </row>
    <row r="50" spans="1:28" s="117" customFormat="1" x14ac:dyDescent="0.25">
      <c r="A50" s="293"/>
      <c r="B50" s="633" t="s">
        <v>1415</v>
      </c>
      <c r="C50" s="126"/>
      <c r="D50" s="204"/>
      <c r="E50" s="253"/>
      <c r="F50" s="107"/>
      <c r="G50" s="15"/>
      <c r="H50" s="15"/>
      <c r="I50" s="15"/>
      <c r="J50" s="15"/>
      <c r="K50" s="31"/>
      <c r="L50" s="31"/>
      <c r="M50" s="31"/>
      <c r="N50" s="31"/>
      <c r="O50" s="31"/>
      <c r="P50" s="31"/>
      <c r="Q50" s="15"/>
      <c r="R50" s="15"/>
      <c r="S50" s="15"/>
      <c r="T50" s="15"/>
      <c r="U50" s="31"/>
      <c r="V50" s="31"/>
      <c r="W50" s="31"/>
      <c r="X50" s="15"/>
      <c r="Y50" s="294"/>
      <c r="Z50" s="294"/>
      <c r="AA50" s="107"/>
      <c r="AB50" s="294"/>
    </row>
    <row r="51" spans="1:28" s="610" customFormat="1" ht="48" x14ac:dyDescent="0.25">
      <c r="A51" s="491">
        <v>12</v>
      </c>
      <c r="B51" s="608" t="s">
        <v>224</v>
      </c>
      <c r="C51" s="434" t="str">
        <f>IF(AA51&gt;=470000,"LPN",IF(AND(AA51&gt;190000,AA51&lt;470000),"LP",IF(AND(AA51&gt;=56000,AA51&lt;=190000),"3C","2C ")))</f>
        <v>3C</v>
      </c>
      <c r="D51" s="435" t="s">
        <v>1420</v>
      </c>
      <c r="E51" s="432" t="s">
        <v>1332</v>
      </c>
      <c r="F51" s="432" t="s">
        <v>1421</v>
      </c>
      <c r="G51" s="209" t="s">
        <v>49</v>
      </c>
      <c r="H51" s="209" t="s">
        <v>49</v>
      </c>
      <c r="I51" s="209" t="s">
        <v>49</v>
      </c>
      <c r="J51" s="209" t="s">
        <v>49</v>
      </c>
      <c r="K51" s="209">
        <f>SUM(L51-8)</f>
        <v>41325</v>
      </c>
      <c r="L51" s="209">
        <f t="shared" si="0"/>
        <v>41333</v>
      </c>
      <c r="M51" s="209">
        <f t="shared" si="0"/>
        <v>41333</v>
      </c>
      <c r="N51" s="209">
        <f>SUM(O51-1)</f>
        <v>41333</v>
      </c>
      <c r="O51" s="209">
        <f>SUM(U51-3)</f>
        <v>41334</v>
      </c>
      <c r="P51" s="209">
        <f>SUM(U51*1)</f>
        <v>41337</v>
      </c>
      <c r="Q51" s="209" t="s">
        <v>49</v>
      </c>
      <c r="R51" s="209" t="s">
        <v>49</v>
      </c>
      <c r="S51" s="209" t="s">
        <v>49</v>
      </c>
      <c r="T51" s="209" t="s">
        <v>49</v>
      </c>
      <c r="U51" s="209">
        <f t="shared" si="1"/>
        <v>41337</v>
      </c>
      <c r="V51" s="209">
        <f t="shared" si="1"/>
        <v>41341</v>
      </c>
      <c r="W51" s="209">
        <f>SUM(X51-3)</f>
        <v>41345</v>
      </c>
      <c r="X51" s="209">
        <v>41348</v>
      </c>
      <c r="Y51" s="438"/>
      <c r="Z51" s="438"/>
      <c r="AA51" s="609">
        <v>56801</v>
      </c>
      <c r="AB51" s="438"/>
    </row>
    <row r="52" spans="1:28" s="350" customFormat="1" ht="57" customHeight="1" x14ac:dyDescent="0.25">
      <c r="A52" s="297"/>
      <c r="B52" s="632" t="s">
        <v>1422</v>
      </c>
      <c r="C52" s="126"/>
      <c r="D52" s="127"/>
      <c r="E52" s="106"/>
      <c r="F52" s="107"/>
      <c r="G52" s="31"/>
      <c r="H52" s="31"/>
      <c r="I52" s="31"/>
      <c r="J52" s="31"/>
      <c r="K52" s="31"/>
      <c r="L52" s="31"/>
      <c r="M52" s="31"/>
      <c r="N52" s="31"/>
      <c r="O52" s="31"/>
      <c r="P52" s="31"/>
      <c r="Q52" s="31"/>
      <c r="R52" s="31"/>
      <c r="S52" s="31"/>
      <c r="T52" s="31"/>
      <c r="U52" s="31"/>
      <c r="V52" s="31"/>
      <c r="W52" s="31"/>
      <c r="X52" s="31"/>
      <c r="Y52" s="37"/>
      <c r="Z52" s="37"/>
      <c r="AA52" s="348"/>
      <c r="AB52" s="37"/>
    </row>
    <row r="53" spans="1:28" s="616" customFormat="1" ht="87.75" customHeight="1" x14ac:dyDescent="0.25">
      <c r="A53" s="625">
        <v>13</v>
      </c>
      <c r="B53" s="626" t="s">
        <v>274</v>
      </c>
      <c r="C53" s="206" t="s">
        <v>289</v>
      </c>
      <c r="D53" s="435" t="s">
        <v>1423</v>
      </c>
      <c r="E53" s="479" t="s">
        <v>1336</v>
      </c>
      <c r="F53" s="432" t="s">
        <v>1421</v>
      </c>
      <c r="G53" s="460" t="s">
        <v>49</v>
      </c>
      <c r="H53" s="460" t="s">
        <v>49</v>
      </c>
      <c r="I53" s="460" t="s">
        <v>49</v>
      </c>
      <c r="J53" s="460" t="s">
        <v>49</v>
      </c>
      <c r="K53" s="460" t="s">
        <v>49</v>
      </c>
      <c r="L53" s="460" t="s">
        <v>49</v>
      </c>
      <c r="M53" s="460" t="s">
        <v>49</v>
      </c>
      <c r="N53" s="460" t="s">
        <v>49</v>
      </c>
      <c r="O53" s="460" t="s">
        <v>49</v>
      </c>
      <c r="P53" s="460" t="s">
        <v>49</v>
      </c>
      <c r="Q53" s="460" t="s">
        <v>49</v>
      </c>
      <c r="R53" s="460" t="s">
        <v>49</v>
      </c>
      <c r="S53" s="460" t="s">
        <v>49</v>
      </c>
      <c r="T53" s="460" t="s">
        <v>49</v>
      </c>
      <c r="U53" s="460">
        <f>SUM(V53-2)</f>
        <v>41346</v>
      </c>
      <c r="V53" s="460">
        <f>SUM(W53-3)</f>
        <v>41348</v>
      </c>
      <c r="W53" s="460">
        <f>SUM(X53-2)</f>
        <v>41351</v>
      </c>
      <c r="X53" s="460">
        <v>41353</v>
      </c>
      <c r="Y53" s="433"/>
      <c r="Z53" s="433"/>
      <c r="AA53" s="612">
        <v>21000</v>
      </c>
      <c r="AB53" s="433"/>
    </row>
    <row r="54" spans="1:28" s="117" customFormat="1" ht="24" x14ac:dyDescent="0.25">
      <c r="A54" s="297"/>
      <c r="B54" s="632" t="s">
        <v>1424</v>
      </c>
      <c r="C54" s="295"/>
      <c r="D54" s="127"/>
      <c r="E54" s="109"/>
      <c r="F54" s="107"/>
      <c r="G54" s="110"/>
      <c r="H54" s="110"/>
      <c r="I54" s="110"/>
      <c r="J54" s="110"/>
      <c r="K54" s="110"/>
      <c r="L54" s="110"/>
      <c r="M54" s="110"/>
      <c r="N54" s="110"/>
      <c r="O54" s="110"/>
      <c r="P54" s="110"/>
      <c r="Q54" s="110"/>
      <c r="R54" s="110"/>
      <c r="S54" s="110"/>
      <c r="T54" s="110"/>
      <c r="U54" s="31"/>
      <c r="V54" s="31"/>
      <c r="W54" s="110"/>
      <c r="X54" s="110"/>
      <c r="Y54" s="294"/>
      <c r="Z54" s="294"/>
      <c r="AA54" s="351"/>
      <c r="AB54" s="44"/>
    </row>
    <row r="55" spans="1:28" s="616" customFormat="1" ht="32.25" customHeight="1" x14ac:dyDescent="0.25">
      <c r="A55" s="627">
        <v>14</v>
      </c>
      <c r="B55" s="626" t="s">
        <v>275</v>
      </c>
      <c r="C55" s="206" t="str">
        <f>IF(AA55&gt;=470000,"LPN",IF(AND(AA55&gt;190000,AA55&lt;470000),"LP",IF(AND(AA55&gt;=56000,AA55&lt;=190000),"3C","2C ")))</f>
        <v xml:space="preserve">2C </v>
      </c>
      <c r="D55" s="435" t="s">
        <v>1374</v>
      </c>
      <c r="E55" s="479" t="s">
        <v>1339</v>
      </c>
      <c r="F55" s="432" t="s">
        <v>1425</v>
      </c>
      <c r="G55" s="460" t="s">
        <v>49</v>
      </c>
      <c r="H55" s="460" t="s">
        <v>49</v>
      </c>
      <c r="I55" s="460" t="s">
        <v>49</v>
      </c>
      <c r="J55" s="460" t="s">
        <v>49</v>
      </c>
      <c r="K55" s="460">
        <f>SUM(L55-8)</f>
        <v>41458</v>
      </c>
      <c r="L55" s="460">
        <f>SUM(M55*1)</f>
        <v>41466</v>
      </c>
      <c r="M55" s="460">
        <f>SUM(N55*1)</f>
        <v>41466</v>
      </c>
      <c r="N55" s="460">
        <f>SUM(O55-1)</f>
        <v>41466</v>
      </c>
      <c r="O55" s="460">
        <f>SUM(U55-3)</f>
        <v>41467</v>
      </c>
      <c r="P55" s="460">
        <f>SUM(U55*1)</f>
        <v>41470</v>
      </c>
      <c r="Q55" s="460" t="s">
        <v>49</v>
      </c>
      <c r="R55" s="460" t="s">
        <v>49</v>
      </c>
      <c r="S55" s="460" t="s">
        <v>49</v>
      </c>
      <c r="T55" s="460" t="s">
        <v>49</v>
      </c>
      <c r="U55" s="460">
        <f>SUM(V55-4)</f>
        <v>41470</v>
      </c>
      <c r="V55" s="460">
        <f>SUM(W55-4)</f>
        <v>41474</v>
      </c>
      <c r="W55" s="460">
        <f>SUM(X55-3)</f>
        <v>41478</v>
      </c>
      <c r="X55" s="460">
        <v>41481</v>
      </c>
      <c r="Y55" s="433"/>
      <c r="Z55" s="433"/>
      <c r="AA55" s="612">
        <v>700</v>
      </c>
      <c r="AB55" s="433"/>
    </row>
    <row r="56" spans="1:28" s="117" customFormat="1" ht="32.25" customHeight="1" x14ac:dyDescent="0.25">
      <c r="A56" s="297"/>
      <c r="B56" s="632" t="s">
        <v>1426</v>
      </c>
      <c r="C56" s="295"/>
      <c r="D56" s="194"/>
      <c r="E56" s="109"/>
      <c r="F56" s="107"/>
      <c r="G56" s="31"/>
      <c r="H56" s="31"/>
      <c r="I56" s="31"/>
      <c r="J56" s="31"/>
      <c r="K56" s="31"/>
      <c r="L56" s="31"/>
      <c r="M56" s="31"/>
      <c r="N56" s="31"/>
      <c r="O56" s="31"/>
      <c r="P56" s="31"/>
      <c r="Q56" s="31"/>
      <c r="R56" s="31"/>
      <c r="S56" s="31"/>
      <c r="T56" s="31"/>
      <c r="U56" s="31"/>
      <c r="V56" s="31"/>
      <c r="W56" s="31"/>
      <c r="X56" s="110"/>
      <c r="Y56" s="294"/>
      <c r="Z56" s="294"/>
      <c r="AA56" s="351"/>
      <c r="AB56" s="44"/>
    </row>
    <row r="57" spans="1:28" s="616" customFormat="1" ht="32.25" customHeight="1" x14ac:dyDescent="0.25">
      <c r="A57" s="625">
        <v>15</v>
      </c>
      <c r="B57" s="626" t="s">
        <v>383</v>
      </c>
      <c r="C57" s="206" t="str">
        <f t="shared" ref="C57:C106" si="2">IF(AA57&gt;=470000,"LPN",IF(AND(AA57&gt;190000,AA57&lt;470000),"LP",IF(AND(AA57&gt;=56000,AA57&lt;=190000),"3C","2C ")))</f>
        <v xml:space="preserve">2C </v>
      </c>
      <c r="D57" s="533" t="s">
        <v>1374</v>
      </c>
      <c r="E57" s="479" t="s">
        <v>1427</v>
      </c>
      <c r="F57" s="432" t="s">
        <v>1428</v>
      </c>
      <c r="G57" s="460" t="s">
        <v>49</v>
      </c>
      <c r="H57" s="460" t="s">
        <v>49</v>
      </c>
      <c r="I57" s="460" t="s">
        <v>49</v>
      </c>
      <c r="J57" s="460" t="s">
        <v>49</v>
      </c>
      <c r="K57" s="460">
        <f>SUM(L57-8)</f>
        <v>41388</v>
      </c>
      <c r="L57" s="460">
        <f>SUM(M57*1)</f>
        <v>41396</v>
      </c>
      <c r="M57" s="460">
        <f>SUM(N57*1)</f>
        <v>41396</v>
      </c>
      <c r="N57" s="460">
        <f>SUM(O57-1)</f>
        <v>41396</v>
      </c>
      <c r="O57" s="460">
        <f>SUM(U57-3)</f>
        <v>41397</v>
      </c>
      <c r="P57" s="460">
        <f>SUM(U57*1)</f>
        <v>41400</v>
      </c>
      <c r="Q57" s="460" t="s">
        <v>49</v>
      </c>
      <c r="R57" s="460" t="s">
        <v>49</v>
      </c>
      <c r="S57" s="460" t="s">
        <v>49</v>
      </c>
      <c r="T57" s="460" t="s">
        <v>49</v>
      </c>
      <c r="U57" s="460">
        <f>SUM(V57-4)</f>
        <v>41400</v>
      </c>
      <c r="V57" s="460">
        <f>SUM(W57-4)</f>
        <v>41404</v>
      </c>
      <c r="W57" s="460">
        <f>SUM(X57-3)</f>
        <v>41408</v>
      </c>
      <c r="X57" s="460">
        <v>41411</v>
      </c>
      <c r="Y57" s="433"/>
      <c r="Z57" s="433"/>
      <c r="AA57" s="612">
        <v>10000</v>
      </c>
      <c r="AB57" s="433"/>
    </row>
    <row r="58" spans="1:28" s="117" customFormat="1" ht="32.25" customHeight="1" x14ac:dyDescent="0.25">
      <c r="A58" s="297"/>
      <c r="B58" s="633" t="s">
        <v>1429</v>
      </c>
      <c r="C58" s="295"/>
      <c r="D58" s="352"/>
      <c r="E58" s="109"/>
      <c r="F58" s="107"/>
      <c r="G58" s="31"/>
      <c r="H58" s="31"/>
      <c r="I58" s="31"/>
      <c r="J58" s="31"/>
      <c r="K58" s="31"/>
      <c r="L58" s="31"/>
      <c r="M58" s="31"/>
      <c r="N58" s="31"/>
      <c r="O58" s="31"/>
      <c r="P58" s="31"/>
      <c r="Q58" s="31"/>
      <c r="R58" s="31"/>
      <c r="S58" s="31"/>
      <c r="T58" s="31"/>
      <c r="U58" s="31"/>
      <c r="V58" s="31"/>
      <c r="W58" s="31"/>
      <c r="X58" s="31"/>
      <c r="Y58" s="294"/>
      <c r="Z58" s="294"/>
      <c r="AA58" s="351"/>
      <c r="AB58" s="44"/>
    </row>
    <row r="59" spans="1:28" s="616" customFormat="1" ht="32.25" customHeight="1" x14ac:dyDescent="0.25">
      <c r="A59" s="627">
        <v>16</v>
      </c>
      <c r="B59" s="626" t="s">
        <v>1430</v>
      </c>
      <c r="C59" s="206" t="str">
        <f t="shared" si="2"/>
        <v xml:space="preserve">2C </v>
      </c>
      <c r="D59" s="533" t="s">
        <v>1374</v>
      </c>
      <c r="E59" s="479" t="s">
        <v>1431</v>
      </c>
      <c r="F59" s="432" t="s">
        <v>1432</v>
      </c>
      <c r="G59" s="460" t="s">
        <v>49</v>
      </c>
      <c r="H59" s="460" t="s">
        <v>49</v>
      </c>
      <c r="I59" s="460" t="s">
        <v>49</v>
      </c>
      <c r="J59" s="460" t="s">
        <v>49</v>
      </c>
      <c r="K59" s="460">
        <f>SUM(L59-8)</f>
        <v>41423</v>
      </c>
      <c r="L59" s="460">
        <f>SUM(M59*1)</f>
        <v>41431</v>
      </c>
      <c r="M59" s="460">
        <f>SUM(N59*1)</f>
        <v>41431</v>
      </c>
      <c r="N59" s="460">
        <f>SUM(O59-1)</f>
        <v>41431</v>
      </c>
      <c r="O59" s="460">
        <f>SUM(U59-3)</f>
        <v>41432</v>
      </c>
      <c r="P59" s="460">
        <f>SUM(U59*1)</f>
        <v>41435</v>
      </c>
      <c r="Q59" s="460" t="s">
        <v>49</v>
      </c>
      <c r="R59" s="460" t="s">
        <v>49</v>
      </c>
      <c r="S59" s="460" t="s">
        <v>49</v>
      </c>
      <c r="T59" s="460" t="s">
        <v>49</v>
      </c>
      <c r="U59" s="460">
        <f>SUM(V59-4)</f>
        <v>41435</v>
      </c>
      <c r="V59" s="460">
        <f>SUM(W59-4)</f>
        <v>41439</v>
      </c>
      <c r="W59" s="460">
        <f>SUM(X59-3)</f>
        <v>41443</v>
      </c>
      <c r="X59" s="460">
        <v>41446</v>
      </c>
      <c r="Y59" s="433"/>
      <c r="Z59" s="433"/>
      <c r="AA59" s="612">
        <v>6000</v>
      </c>
      <c r="AB59" s="433"/>
    </row>
    <row r="60" spans="1:28" s="117" customFormat="1" x14ac:dyDescent="0.25">
      <c r="A60" s="297"/>
      <c r="B60" s="632" t="s">
        <v>1433</v>
      </c>
      <c r="C60" s="295"/>
      <c r="D60" s="352"/>
      <c r="E60" s="109"/>
      <c r="F60" s="107"/>
      <c r="G60" s="31"/>
      <c r="H60" s="31"/>
      <c r="I60" s="31"/>
      <c r="J60" s="31"/>
      <c r="K60" s="31"/>
      <c r="L60" s="31"/>
      <c r="M60" s="31"/>
      <c r="N60" s="31"/>
      <c r="O60" s="31"/>
      <c r="P60" s="31"/>
      <c r="Q60" s="31"/>
      <c r="R60" s="31"/>
      <c r="S60" s="31"/>
      <c r="T60" s="31"/>
      <c r="U60" s="31"/>
      <c r="V60" s="31"/>
      <c r="W60" s="31"/>
      <c r="X60" s="31"/>
      <c r="Y60" s="294"/>
      <c r="Z60" s="294"/>
      <c r="AA60" s="351"/>
      <c r="AB60" s="44"/>
    </row>
    <row r="61" spans="1:28" s="117" customFormat="1" x14ac:dyDescent="0.25">
      <c r="A61" s="297"/>
      <c r="B61" s="632" t="s">
        <v>1434</v>
      </c>
      <c r="C61" s="295"/>
      <c r="D61" s="352"/>
      <c r="E61" s="109"/>
      <c r="F61" s="107"/>
      <c r="G61" s="31"/>
      <c r="H61" s="31"/>
      <c r="I61" s="31"/>
      <c r="J61" s="31"/>
      <c r="K61" s="31"/>
      <c r="L61" s="31"/>
      <c r="M61" s="31"/>
      <c r="N61" s="31"/>
      <c r="O61" s="31"/>
      <c r="P61" s="31"/>
      <c r="Q61" s="31"/>
      <c r="R61" s="31"/>
      <c r="S61" s="31"/>
      <c r="T61" s="31"/>
      <c r="U61" s="31"/>
      <c r="V61" s="31"/>
      <c r="W61" s="31"/>
      <c r="X61" s="31"/>
      <c r="Y61" s="294"/>
      <c r="Z61" s="294"/>
      <c r="AA61" s="351"/>
      <c r="AB61" s="44"/>
    </row>
    <row r="62" spans="1:28" s="117" customFormat="1" x14ac:dyDescent="0.25">
      <c r="A62" s="297"/>
      <c r="B62" s="632" t="s">
        <v>1435</v>
      </c>
      <c r="C62" s="295"/>
      <c r="D62" s="352"/>
      <c r="E62" s="109"/>
      <c r="F62" s="107"/>
      <c r="G62" s="31"/>
      <c r="H62" s="31"/>
      <c r="I62" s="31"/>
      <c r="J62" s="31"/>
      <c r="K62" s="31"/>
      <c r="L62" s="31"/>
      <c r="M62" s="31"/>
      <c r="N62" s="31"/>
      <c r="O62" s="31"/>
      <c r="P62" s="31"/>
      <c r="Q62" s="31"/>
      <c r="R62" s="31"/>
      <c r="S62" s="31"/>
      <c r="T62" s="31"/>
      <c r="U62" s="31"/>
      <c r="V62" s="31"/>
      <c r="W62" s="31"/>
      <c r="X62" s="31"/>
      <c r="Y62" s="294"/>
      <c r="Z62" s="294"/>
      <c r="AA62" s="351"/>
      <c r="AB62" s="44"/>
    </row>
    <row r="63" spans="1:28" s="117" customFormat="1" x14ac:dyDescent="0.25">
      <c r="A63" s="297"/>
      <c r="B63" s="632" t="s">
        <v>1436</v>
      </c>
      <c r="C63" s="295"/>
      <c r="D63" s="352"/>
      <c r="E63" s="109"/>
      <c r="F63" s="107"/>
      <c r="G63" s="31"/>
      <c r="H63" s="31"/>
      <c r="I63" s="31"/>
      <c r="J63" s="31"/>
      <c r="K63" s="31"/>
      <c r="L63" s="31"/>
      <c r="M63" s="31"/>
      <c r="N63" s="31"/>
      <c r="O63" s="31"/>
      <c r="P63" s="31"/>
      <c r="Q63" s="31"/>
      <c r="R63" s="31"/>
      <c r="S63" s="31"/>
      <c r="T63" s="31"/>
      <c r="U63" s="31"/>
      <c r="V63" s="31"/>
      <c r="W63" s="31"/>
      <c r="X63" s="31"/>
      <c r="Y63" s="294"/>
      <c r="Z63" s="294"/>
      <c r="AA63" s="351"/>
      <c r="AB63" s="44"/>
    </row>
    <row r="64" spans="1:28" s="117" customFormat="1" x14ac:dyDescent="0.25">
      <c r="A64" s="297"/>
      <c r="B64" s="632" t="s">
        <v>1437</v>
      </c>
      <c r="C64" s="295"/>
      <c r="D64" s="352"/>
      <c r="E64" s="109"/>
      <c r="F64" s="107"/>
      <c r="G64" s="31"/>
      <c r="H64" s="31"/>
      <c r="I64" s="31"/>
      <c r="J64" s="31"/>
      <c r="K64" s="31"/>
      <c r="L64" s="31"/>
      <c r="M64" s="31"/>
      <c r="N64" s="31"/>
      <c r="O64" s="31"/>
      <c r="P64" s="31"/>
      <c r="Q64" s="31"/>
      <c r="R64" s="31"/>
      <c r="S64" s="31"/>
      <c r="T64" s="31"/>
      <c r="U64" s="31"/>
      <c r="V64" s="31"/>
      <c r="W64" s="31"/>
      <c r="X64" s="31"/>
      <c r="Y64" s="294"/>
      <c r="Z64" s="294"/>
      <c r="AA64" s="351"/>
      <c r="AB64" s="44"/>
    </row>
    <row r="65" spans="1:28" s="616" customFormat="1" ht="32.25" customHeight="1" x14ac:dyDescent="0.25">
      <c r="A65" s="625">
        <v>17</v>
      </c>
      <c r="B65" s="626" t="s">
        <v>183</v>
      </c>
      <c r="C65" s="206" t="str">
        <f t="shared" si="2"/>
        <v xml:space="preserve">2C </v>
      </c>
      <c r="D65" s="533" t="s">
        <v>1374</v>
      </c>
      <c r="E65" s="479" t="s">
        <v>1438</v>
      </c>
      <c r="F65" s="432" t="s">
        <v>1439</v>
      </c>
      <c r="G65" s="460" t="s">
        <v>49</v>
      </c>
      <c r="H65" s="460" t="s">
        <v>49</v>
      </c>
      <c r="I65" s="460" t="s">
        <v>49</v>
      </c>
      <c r="J65" s="460" t="s">
        <v>49</v>
      </c>
      <c r="K65" s="460">
        <f>SUM(L65-8)</f>
        <v>41479</v>
      </c>
      <c r="L65" s="460">
        <f>SUM(M65*1)</f>
        <v>41487</v>
      </c>
      <c r="M65" s="460">
        <f>SUM(N65*1)</f>
        <v>41487</v>
      </c>
      <c r="N65" s="460">
        <f>SUM(O65-1)</f>
        <v>41487</v>
      </c>
      <c r="O65" s="460">
        <f>SUM(U65-3)</f>
        <v>41488</v>
      </c>
      <c r="P65" s="460">
        <f>SUM(U65*1)</f>
        <v>41491</v>
      </c>
      <c r="Q65" s="460" t="s">
        <v>49</v>
      </c>
      <c r="R65" s="460" t="s">
        <v>49</v>
      </c>
      <c r="S65" s="460" t="s">
        <v>49</v>
      </c>
      <c r="T65" s="460" t="s">
        <v>49</v>
      </c>
      <c r="U65" s="460">
        <f>SUM(V65-4)</f>
        <v>41491</v>
      </c>
      <c r="V65" s="460">
        <f>SUM(W65-4)</f>
        <v>41495</v>
      </c>
      <c r="W65" s="460">
        <f>SUM(X65-3)</f>
        <v>41499</v>
      </c>
      <c r="X65" s="460">
        <v>41502</v>
      </c>
      <c r="Y65" s="433"/>
      <c r="Z65" s="433"/>
      <c r="AA65" s="612">
        <v>8500</v>
      </c>
      <c r="AB65" s="433"/>
    </row>
    <row r="66" spans="1:28" s="117" customFormat="1" ht="32.25" customHeight="1" x14ac:dyDescent="0.25">
      <c r="A66" s="297"/>
      <c r="B66" s="632" t="s">
        <v>1440</v>
      </c>
      <c r="C66" s="295"/>
      <c r="D66" s="352"/>
      <c r="E66" s="109"/>
      <c r="F66" s="107"/>
      <c r="G66" s="31"/>
      <c r="H66" s="31"/>
      <c r="I66" s="31"/>
      <c r="J66" s="31"/>
      <c r="K66" s="31"/>
      <c r="L66" s="31"/>
      <c r="M66" s="31"/>
      <c r="N66" s="31"/>
      <c r="O66" s="31"/>
      <c r="P66" s="31"/>
      <c r="Q66" s="31"/>
      <c r="R66" s="31"/>
      <c r="S66" s="31"/>
      <c r="T66" s="31"/>
      <c r="U66" s="31"/>
      <c r="V66" s="31"/>
      <c r="W66" s="31"/>
      <c r="X66" s="31"/>
      <c r="Y66" s="294"/>
      <c r="Z66" s="294"/>
      <c r="AA66" s="351"/>
      <c r="AB66" s="44"/>
    </row>
    <row r="67" spans="1:28" s="616" customFormat="1" ht="32.25" customHeight="1" x14ac:dyDescent="0.25">
      <c r="A67" s="627">
        <v>18</v>
      </c>
      <c r="B67" s="626" t="s">
        <v>1441</v>
      </c>
      <c r="C67" s="206" t="str">
        <f t="shared" si="2"/>
        <v xml:space="preserve">2C </v>
      </c>
      <c r="D67" s="533" t="s">
        <v>1374</v>
      </c>
      <c r="E67" s="479" t="s">
        <v>1442</v>
      </c>
      <c r="F67" s="432" t="s">
        <v>1443</v>
      </c>
      <c r="G67" s="460" t="s">
        <v>49</v>
      </c>
      <c r="H67" s="460" t="s">
        <v>49</v>
      </c>
      <c r="I67" s="460" t="s">
        <v>49</v>
      </c>
      <c r="J67" s="460" t="s">
        <v>49</v>
      </c>
      <c r="K67" s="460">
        <f>SUM(L67-8)</f>
        <v>41430</v>
      </c>
      <c r="L67" s="460">
        <f>SUM(M67*1)</f>
        <v>41438</v>
      </c>
      <c r="M67" s="460">
        <f>SUM(N67*1)</f>
        <v>41438</v>
      </c>
      <c r="N67" s="460">
        <f>SUM(O67-1)</f>
        <v>41438</v>
      </c>
      <c r="O67" s="460">
        <f>SUM(U67-3)</f>
        <v>41439</v>
      </c>
      <c r="P67" s="460">
        <f>SUM(U67*1)</f>
        <v>41442</v>
      </c>
      <c r="Q67" s="460" t="s">
        <v>49</v>
      </c>
      <c r="R67" s="460" t="s">
        <v>49</v>
      </c>
      <c r="S67" s="460" t="s">
        <v>49</v>
      </c>
      <c r="T67" s="460" t="s">
        <v>49</v>
      </c>
      <c r="U67" s="460">
        <f>SUM(V67-4)</f>
        <v>41442</v>
      </c>
      <c r="V67" s="460">
        <f>SUM(W67-4)</f>
        <v>41446</v>
      </c>
      <c r="W67" s="460">
        <f>SUM(X67-3)</f>
        <v>41450</v>
      </c>
      <c r="X67" s="460">
        <v>41453</v>
      </c>
      <c r="Y67" s="433"/>
      <c r="Z67" s="433"/>
      <c r="AA67" s="612">
        <v>10000</v>
      </c>
      <c r="AB67" s="433"/>
    </row>
    <row r="68" spans="1:28" s="117" customFormat="1" ht="32.25" customHeight="1" x14ac:dyDescent="0.25">
      <c r="A68" s="297"/>
      <c r="B68" s="632" t="s">
        <v>1440</v>
      </c>
      <c r="C68" s="295"/>
      <c r="D68" s="352"/>
      <c r="E68" s="109"/>
      <c r="F68" s="107"/>
      <c r="G68" s="31"/>
      <c r="H68" s="31"/>
      <c r="I68" s="31"/>
      <c r="J68" s="31"/>
      <c r="K68" s="31"/>
      <c r="L68" s="31"/>
      <c r="M68" s="31"/>
      <c r="N68" s="31"/>
      <c r="O68" s="31"/>
      <c r="P68" s="31"/>
      <c r="Q68" s="31"/>
      <c r="R68" s="31"/>
      <c r="S68" s="31"/>
      <c r="T68" s="31"/>
      <c r="U68" s="31"/>
      <c r="V68" s="31"/>
      <c r="W68" s="31"/>
      <c r="X68" s="31"/>
      <c r="Y68" s="294"/>
      <c r="Z68" s="294"/>
      <c r="AA68" s="351"/>
      <c r="AB68" s="44"/>
    </row>
    <row r="69" spans="1:28" s="616" customFormat="1" ht="69" customHeight="1" x14ac:dyDescent="0.25">
      <c r="A69" s="625">
        <v>19</v>
      </c>
      <c r="B69" s="626" t="s">
        <v>71</v>
      </c>
      <c r="C69" s="206" t="str">
        <f t="shared" si="2"/>
        <v xml:space="preserve">2C </v>
      </c>
      <c r="D69" s="533" t="s">
        <v>1444</v>
      </c>
      <c r="E69" s="479" t="s">
        <v>1349</v>
      </c>
      <c r="F69" s="432" t="s">
        <v>1445</v>
      </c>
      <c r="G69" s="460" t="s">
        <v>49</v>
      </c>
      <c r="H69" s="460" t="s">
        <v>49</v>
      </c>
      <c r="I69" s="460" t="s">
        <v>49</v>
      </c>
      <c r="J69" s="460" t="s">
        <v>49</v>
      </c>
      <c r="K69" s="460">
        <f>SUM(L69-8)</f>
        <v>41367</v>
      </c>
      <c r="L69" s="460">
        <f>SUM(M69*1)</f>
        <v>41375</v>
      </c>
      <c r="M69" s="460">
        <f>SUM(N69*1)</f>
        <v>41375</v>
      </c>
      <c r="N69" s="460">
        <f>SUM(O69-1)</f>
        <v>41375</v>
      </c>
      <c r="O69" s="460">
        <f>SUM(U69-3)</f>
        <v>41376</v>
      </c>
      <c r="P69" s="460">
        <f>SUM(U69*1)</f>
        <v>41379</v>
      </c>
      <c r="Q69" s="460" t="s">
        <v>49</v>
      </c>
      <c r="R69" s="460" t="s">
        <v>49</v>
      </c>
      <c r="S69" s="460" t="s">
        <v>49</v>
      </c>
      <c r="T69" s="460" t="s">
        <v>49</v>
      </c>
      <c r="U69" s="460">
        <f>SUM(V69-4)</f>
        <v>41379</v>
      </c>
      <c r="V69" s="460">
        <f>SUM(W69-4)</f>
        <v>41383</v>
      </c>
      <c r="W69" s="460">
        <f>SUM(X69-3)</f>
        <v>41387</v>
      </c>
      <c r="X69" s="460">
        <v>41390</v>
      </c>
      <c r="Y69" s="433"/>
      <c r="Z69" s="433"/>
      <c r="AA69" s="612">
        <v>8000</v>
      </c>
      <c r="AB69" s="433"/>
    </row>
    <row r="70" spans="1:28" s="117" customFormat="1" x14ac:dyDescent="0.25">
      <c r="A70" s="297"/>
      <c r="B70" s="632" t="s">
        <v>1446</v>
      </c>
      <c r="C70" s="295"/>
      <c r="D70" s="352"/>
      <c r="E70" s="109"/>
      <c r="F70" s="107"/>
      <c r="G70" s="31"/>
      <c r="H70" s="31"/>
      <c r="I70" s="31"/>
      <c r="J70" s="31"/>
      <c r="K70" s="31"/>
      <c r="L70" s="31"/>
      <c r="M70" s="31"/>
      <c r="N70" s="31"/>
      <c r="O70" s="31"/>
      <c r="P70" s="31"/>
      <c r="Q70" s="31"/>
      <c r="R70" s="31"/>
      <c r="S70" s="31"/>
      <c r="T70" s="31"/>
      <c r="U70" s="31"/>
      <c r="V70" s="31"/>
      <c r="W70" s="31"/>
      <c r="X70" s="31"/>
      <c r="Y70" s="294"/>
      <c r="Z70" s="294"/>
      <c r="AA70" s="351"/>
      <c r="AB70" s="44"/>
    </row>
    <row r="71" spans="1:28" s="117" customFormat="1" x14ac:dyDescent="0.25">
      <c r="A71" s="297"/>
      <c r="B71" s="632" t="s">
        <v>1447</v>
      </c>
      <c r="C71" s="295"/>
      <c r="D71" s="352"/>
      <c r="E71" s="109"/>
      <c r="F71" s="107"/>
      <c r="G71" s="31"/>
      <c r="H71" s="31"/>
      <c r="I71" s="31"/>
      <c r="J71" s="31"/>
      <c r="K71" s="31"/>
      <c r="L71" s="31"/>
      <c r="M71" s="31"/>
      <c r="N71" s="31"/>
      <c r="O71" s="31"/>
      <c r="P71" s="31"/>
      <c r="Q71" s="31"/>
      <c r="R71" s="31"/>
      <c r="S71" s="31"/>
      <c r="T71" s="31"/>
      <c r="U71" s="31"/>
      <c r="V71" s="31"/>
      <c r="W71" s="31"/>
      <c r="X71" s="31"/>
      <c r="Y71" s="294"/>
      <c r="Z71" s="294"/>
      <c r="AA71" s="351"/>
      <c r="AB71" s="44"/>
    </row>
    <row r="72" spans="1:28" s="117" customFormat="1" x14ac:dyDescent="0.25">
      <c r="A72" s="297"/>
      <c r="B72" s="632" t="s">
        <v>1448</v>
      </c>
      <c r="C72" s="295"/>
      <c r="D72" s="352"/>
      <c r="E72" s="109"/>
      <c r="F72" s="107"/>
      <c r="G72" s="31"/>
      <c r="H72" s="31"/>
      <c r="I72" s="31"/>
      <c r="J72" s="31"/>
      <c r="K72" s="31"/>
      <c r="L72" s="31"/>
      <c r="M72" s="31"/>
      <c r="N72" s="31"/>
      <c r="O72" s="31"/>
      <c r="P72" s="31"/>
      <c r="Q72" s="31"/>
      <c r="R72" s="31"/>
      <c r="S72" s="31"/>
      <c r="T72" s="31"/>
      <c r="U72" s="31"/>
      <c r="V72" s="31"/>
      <c r="W72" s="31"/>
      <c r="X72" s="31"/>
      <c r="Y72" s="294"/>
      <c r="Z72" s="294"/>
      <c r="AA72" s="351"/>
      <c r="AB72" s="44"/>
    </row>
    <row r="73" spans="1:28" s="117" customFormat="1" ht="24" x14ac:dyDescent="0.25">
      <c r="A73" s="297"/>
      <c r="B73" s="632" t="s">
        <v>1449</v>
      </c>
      <c r="C73" s="295"/>
      <c r="D73" s="352"/>
      <c r="E73" s="109"/>
      <c r="F73" s="107"/>
      <c r="G73" s="31"/>
      <c r="H73" s="31"/>
      <c r="I73" s="31"/>
      <c r="J73" s="31"/>
      <c r="K73" s="31"/>
      <c r="L73" s="31"/>
      <c r="M73" s="31"/>
      <c r="N73" s="31"/>
      <c r="O73" s="31"/>
      <c r="P73" s="31"/>
      <c r="Q73" s="31"/>
      <c r="R73" s="31"/>
      <c r="S73" s="31"/>
      <c r="T73" s="31"/>
      <c r="U73" s="31"/>
      <c r="V73" s="31"/>
      <c r="W73" s="31"/>
      <c r="X73" s="31"/>
      <c r="Y73" s="294"/>
      <c r="Z73" s="294"/>
      <c r="AA73" s="351"/>
      <c r="AB73" s="44"/>
    </row>
    <row r="74" spans="1:28" s="117" customFormat="1" x14ac:dyDescent="0.25">
      <c r="A74" s="297"/>
      <c r="B74" s="632" t="s">
        <v>1450</v>
      </c>
      <c r="C74" s="295"/>
      <c r="D74" s="352"/>
      <c r="E74" s="109"/>
      <c r="F74" s="107"/>
      <c r="G74" s="31"/>
      <c r="H74" s="31"/>
      <c r="I74" s="31"/>
      <c r="J74" s="31"/>
      <c r="K74" s="31"/>
      <c r="L74" s="31"/>
      <c r="M74" s="31"/>
      <c r="N74" s="31"/>
      <c r="O74" s="31"/>
      <c r="P74" s="31"/>
      <c r="Q74" s="31"/>
      <c r="R74" s="31"/>
      <c r="S74" s="31"/>
      <c r="T74" s="31"/>
      <c r="U74" s="31"/>
      <c r="V74" s="31"/>
      <c r="W74" s="31"/>
      <c r="X74" s="31"/>
      <c r="Y74" s="294"/>
      <c r="Z74" s="294"/>
      <c r="AA74" s="351"/>
      <c r="AB74" s="44"/>
    </row>
    <row r="75" spans="1:28" s="117" customFormat="1" x14ac:dyDescent="0.25">
      <c r="A75" s="297"/>
      <c r="B75" s="632" t="s">
        <v>1451</v>
      </c>
      <c r="C75" s="295"/>
      <c r="D75" s="352"/>
      <c r="E75" s="109"/>
      <c r="F75" s="107"/>
      <c r="G75" s="31"/>
      <c r="H75" s="31"/>
      <c r="I75" s="31"/>
      <c r="J75" s="31"/>
      <c r="K75" s="31"/>
      <c r="L75" s="31"/>
      <c r="M75" s="31"/>
      <c r="N75" s="31"/>
      <c r="O75" s="31"/>
      <c r="P75" s="31"/>
      <c r="Q75" s="31"/>
      <c r="R75" s="31"/>
      <c r="S75" s="31"/>
      <c r="T75" s="31"/>
      <c r="U75" s="31"/>
      <c r="V75" s="31"/>
      <c r="W75" s="31"/>
      <c r="X75" s="31"/>
      <c r="Y75" s="294"/>
      <c r="Z75" s="294"/>
      <c r="AA75" s="351"/>
      <c r="AB75" s="44"/>
    </row>
    <row r="76" spans="1:28" s="117" customFormat="1" x14ac:dyDescent="0.25">
      <c r="A76" s="297"/>
      <c r="B76" s="632" t="s">
        <v>1452</v>
      </c>
      <c r="C76" s="295"/>
      <c r="D76" s="352"/>
      <c r="E76" s="109"/>
      <c r="F76" s="107"/>
      <c r="G76" s="31"/>
      <c r="H76" s="31"/>
      <c r="I76" s="31"/>
      <c r="J76" s="31"/>
      <c r="K76" s="31"/>
      <c r="L76" s="31"/>
      <c r="M76" s="31"/>
      <c r="N76" s="31"/>
      <c r="O76" s="31"/>
      <c r="P76" s="31"/>
      <c r="Q76" s="31"/>
      <c r="R76" s="31"/>
      <c r="S76" s="31"/>
      <c r="T76" s="31"/>
      <c r="U76" s="31"/>
      <c r="V76" s="31"/>
      <c r="W76" s="31"/>
      <c r="X76" s="31"/>
      <c r="Y76" s="294"/>
      <c r="Z76" s="294"/>
      <c r="AA76" s="351"/>
      <c r="AB76" s="44"/>
    </row>
    <row r="77" spans="1:28" s="117" customFormat="1" x14ac:dyDescent="0.25">
      <c r="A77" s="297"/>
      <c r="B77" s="632" t="s">
        <v>1453</v>
      </c>
      <c r="C77" s="295"/>
      <c r="D77" s="352"/>
      <c r="E77" s="109"/>
      <c r="F77" s="107"/>
      <c r="G77" s="31"/>
      <c r="H77" s="31"/>
      <c r="I77" s="31"/>
      <c r="J77" s="31"/>
      <c r="K77" s="31"/>
      <c r="L77" s="31"/>
      <c r="M77" s="31"/>
      <c r="N77" s="31"/>
      <c r="O77" s="31"/>
      <c r="P77" s="31"/>
      <c r="Q77" s="31"/>
      <c r="R77" s="31"/>
      <c r="S77" s="31"/>
      <c r="T77" s="31"/>
      <c r="U77" s="31"/>
      <c r="V77" s="31"/>
      <c r="W77" s="31"/>
      <c r="X77" s="31"/>
      <c r="Y77" s="294"/>
      <c r="Z77" s="294"/>
      <c r="AA77" s="351"/>
      <c r="AB77" s="44"/>
    </row>
    <row r="78" spans="1:28" s="616" customFormat="1" ht="32.25" customHeight="1" x14ac:dyDescent="0.25">
      <c r="A78" s="627">
        <v>20</v>
      </c>
      <c r="B78" s="626" t="s">
        <v>1192</v>
      </c>
      <c r="C78" s="206" t="str">
        <f t="shared" si="2"/>
        <v xml:space="preserve">2C </v>
      </c>
      <c r="D78" s="533" t="s">
        <v>1374</v>
      </c>
      <c r="E78" s="479" t="s">
        <v>1454</v>
      </c>
      <c r="F78" s="432" t="s">
        <v>1455</v>
      </c>
      <c r="G78" s="460" t="s">
        <v>49</v>
      </c>
      <c r="H78" s="460" t="s">
        <v>49</v>
      </c>
      <c r="I78" s="460" t="s">
        <v>49</v>
      </c>
      <c r="J78" s="460" t="s">
        <v>49</v>
      </c>
      <c r="K78" s="460">
        <f>SUM(L78-8)</f>
        <v>41423</v>
      </c>
      <c r="L78" s="460">
        <f>SUM(M78*1)</f>
        <v>41431</v>
      </c>
      <c r="M78" s="460">
        <f>SUM(N78*1)</f>
        <v>41431</v>
      </c>
      <c r="N78" s="460">
        <f>SUM(O78-1)</f>
        <v>41431</v>
      </c>
      <c r="O78" s="460">
        <f>SUM(U78-3)</f>
        <v>41432</v>
      </c>
      <c r="P78" s="460">
        <f>SUM(U78*1)</f>
        <v>41435</v>
      </c>
      <c r="Q78" s="460" t="s">
        <v>49</v>
      </c>
      <c r="R78" s="460" t="s">
        <v>49</v>
      </c>
      <c r="S78" s="460" t="s">
        <v>49</v>
      </c>
      <c r="T78" s="460" t="s">
        <v>49</v>
      </c>
      <c r="U78" s="460">
        <f>SUM(V78-4)</f>
        <v>41435</v>
      </c>
      <c r="V78" s="460">
        <f>SUM(W78-4)</f>
        <v>41439</v>
      </c>
      <c r="W78" s="460">
        <f>SUM(X78-3)</f>
        <v>41443</v>
      </c>
      <c r="X78" s="460">
        <v>41446</v>
      </c>
      <c r="Y78" s="433"/>
      <c r="Z78" s="433"/>
      <c r="AA78" s="612">
        <v>10800</v>
      </c>
      <c r="AB78" s="433"/>
    </row>
    <row r="79" spans="1:28" s="117" customFormat="1" ht="32.25" customHeight="1" x14ac:dyDescent="0.25">
      <c r="A79" s="297"/>
      <c r="B79" s="632" t="s">
        <v>1456</v>
      </c>
      <c r="C79" s="295"/>
      <c r="D79" s="352"/>
      <c r="E79" s="109"/>
      <c r="F79" s="107"/>
      <c r="G79" s="31"/>
      <c r="H79" s="31"/>
      <c r="I79" s="31"/>
      <c r="J79" s="31"/>
      <c r="K79" s="31"/>
      <c r="L79" s="31"/>
      <c r="M79" s="31"/>
      <c r="N79" s="31"/>
      <c r="O79" s="31"/>
      <c r="P79" s="31"/>
      <c r="Q79" s="31"/>
      <c r="R79" s="31"/>
      <c r="S79" s="31"/>
      <c r="T79" s="31"/>
      <c r="U79" s="31"/>
      <c r="V79" s="31"/>
      <c r="W79" s="31"/>
      <c r="X79" s="31"/>
      <c r="Y79" s="294"/>
      <c r="Z79" s="294"/>
      <c r="AA79" s="351"/>
      <c r="AB79" s="44"/>
    </row>
    <row r="80" spans="1:28" s="117" customFormat="1" ht="32.25" customHeight="1" x14ac:dyDescent="0.25">
      <c r="A80" s="297"/>
      <c r="B80" s="632" t="s">
        <v>1457</v>
      </c>
      <c r="C80" s="295"/>
      <c r="D80" s="352"/>
      <c r="E80" s="109"/>
      <c r="F80" s="107"/>
      <c r="G80" s="31"/>
      <c r="H80" s="31"/>
      <c r="I80" s="31"/>
      <c r="J80" s="31"/>
      <c r="K80" s="31"/>
      <c r="L80" s="31"/>
      <c r="M80" s="31"/>
      <c r="N80" s="31"/>
      <c r="O80" s="31"/>
      <c r="P80" s="31"/>
      <c r="Q80" s="31"/>
      <c r="R80" s="31"/>
      <c r="S80" s="31"/>
      <c r="T80" s="31"/>
      <c r="U80" s="31"/>
      <c r="V80" s="31"/>
      <c r="W80" s="31"/>
      <c r="X80" s="31"/>
      <c r="Y80" s="294"/>
      <c r="Z80" s="294"/>
      <c r="AA80" s="351"/>
      <c r="AB80" s="44"/>
    </row>
    <row r="81" spans="1:28" s="117" customFormat="1" ht="32.25" customHeight="1" x14ac:dyDescent="0.25">
      <c r="A81" s="297"/>
      <c r="B81" s="632" t="s">
        <v>1458</v>
      </c>
      <c r="C81" s="295"/>
      <c r="D81" s="352"/>
      <c r="E81" s="109"/>
      <c r="F81" s="107"/>
      <c r="G81" s="31"/>
      <c r="H81" s="31"/>
      <c r="I81" s="31"/>
      <c r="J81" s="31"/>
      <c r="K81" s="31"/>
      <c r="L81" s="31"/>
      <c r="M81" s="31"/>
      <c r="N81" s="31"/>
      <c r="O81" s="31"/>
      <c r="P81" s="31"/>
      <c r="Q81" s="31"/>
      <c r="R81" s="31"/>
      <c r="S81" s="31"/>
      <c r="T81" s="31"/>
      <c r="U81" s="31"/>
      <c r="V81" s="31"/>
      <c r="W81" s="31"/>
      <c r="X81" s="31"/>
      <c r="Y81" s="294"/>
      <c r="Z81" s="294"/>
      <c r="AA81" s="351"/>
      <c r="AB81" s="44"/>
    </row>
    <row r="82" spans="1:28" s="117" customFormat="1" ht="32.25" customHeight="1" x14ac:dyDescent="0.25">
      <c r="A82" s="297"/>
      <c r="B82" s="632" t="s">
        <v>1459</v>
      </c>
      <c r="C82" s="295"/>
      <c r="D82" s="352"/>
      <c r="E82" s="109"/>
      <c r="F82" s="107"/>
      <c r="G82" s="31"/>
      <c r="H82" s="31"/>
      <c r="I82" s="31"/>
      <c r="J82" s="31"/>
      <c r="K82" s="31"/>
      <c r="L82" s="31"/>
      <c r="M82" s="31"/>
      <c r="N82" s="31"/>
      <c r="O82" s="31"/>
      <c r="P82" s="31"/>
      <c r="Q82" s="31"/>
      <c r="R82" s="31"/>
      <c r="S82" s="31"/>
      <c r="T82" s="31"/>
      <c r="U82" s="31"/>
      <c r="V82" s="31"/>
      <c r="W82" s="31"/>
      <c r="X82" s="31"/>
      <c r="Y82" s="294"/>
      <c r="Z82" s="294"/>
      <c r="AA82" s="351"/>
      <c r="AB82" s="44"/>
    </row>
    <row r="83" spans="1:28" s="616" customFormat="1" ht="32.25" customHeight="1" x14ac:dyDescent="0.25">
      <c r="A83" s="625">
        <v>21</v>
      </c>
      <c r="B83" s="626" t="s">
        <v>1460</v>
      </c>
      <c r="C83" s="206" t="str">
        <f t="shared" si="2"/>
        <v>3C</v>
      </c>
      <c r="D83" s="533" t="s">
        <v>1374</v>
      </c>
      <c r="E83" s="479" t="s">
        <v>1367</v>
      </c>
      <c r="F83" s="432" t="s">
        <v>1461</v>
      </c>
      <c r="G83" s="460" t="s">
        <v>49</v>
      </c>
      <c r="H83" s="460" t="s">
        <v>49</v>
      </c>
      <c r="I83" s="460" t="s">
        <v>49</v>
      </c>
      <c r="J83" s="460" t="s">
        <v>49</v>
      </c>
      <c r="K83" s="460">
        <f>SUM(L83-8)</f>
        <v>41367</v>
      </c>
      <c r="L83" s="460">
        <f>SUM(M83*1)</f>
        <v>41375</v>
      </c>
      <c r="M83" s="460">
        <f>SUM(N83*1)</f>
        <v>41375</v>
      </c>
      <c r="N83" s="460">
        <f>SUM(O83-1)</f>
        <v>41375</v>
      </c>
      <c r="O83" s="460">
        <f>SUM(U83-3)</f>
        <v>41376</v>
      </c>
      <c r="P83" s="460">
        <f>SUM(U83*1)</f>
        <v>41379</v>
      </c>
      <c r="Q83" s="460" t="s">
        <v>49</v>
      </c>
      <c r="R83" s="460" t="s">
        <v>49</v>
      </c>
      <c r="S83" s="460" t="s">
        <v>49</v>
      </c>
      <c r="T83" s="460" t="s">
        <v>49</v>
      </c>
      <c r="U83" s="460">
        <f>SUM(V83-4)</f>
        <v>41379</v>
      </c>
      <c r="V83" s="460">
        <f>SUM(W83-4)</f>
        <v>41383</v>
      </c>
      <c r="W83" s="460">
        <f>SUM(X83-3)</f>
        <v>41387</v>
      </c>
      <c r="X83" s="460">
        <v>41390</v>
      </c>
      <c r="Y83" s="433"/>
      <c r="Z83" s="433"/>
      <c r="AA83" s="612">
        <v>72000</v>
      </c>
      <c r="AB83" s="433"/>
    </row>
    <row r="84" spans="1:28" s="117" customFormat="1" x14ac:dyDescent="0.25">
      <c r="A84" s="147"/>
      <c r="B84" s="634" t="s">
        <v>1462</v>
      </c>
      <c r="C84" s="295"/>
      <c r="D84" s="352"/>
      <c r="E84" s="109"/>
      <c r="F84" s="107"/>
      <c r="G84" s="31"/>
      <c r="H84" s="31"/>
      <c r="I84" s="31"/>
      <c r="J84" s="31"/>
      <c r="K84" s="31"/>
      <c r="L84" s="31"/>
      <c r="M84" s="31"/>
      <c r="N84" s="31"/>
      <c r="O84" s="31"/>
      <c r="P84" s="31"/>
      <c r="Q84" s="31"/>
      <c r="R84" s="31"/>
      <c r="S84" s="31"/>
      <c r="T84" s="31"/>
      <c r="U84" s="31"/>
      <c r="V84" s="31"/>
      <c r="W84" s="31"/>
      <c r="X84" s="31"/>
      <c r="Y84" s="294"/>
      <c r="Z84" s="294"/>
      <c r="AA84" s="351"/>
      <c r="AB84" s="44"/>
    </row>
    <row r="85" spans="1:28" s="117" customFormat="1" x14ac:dyDescent="0.25">
      <c r="A85" s="147"/>
      <c r="B85" s="634" t="s">
        <v>1463</v>
      </c>
      <c r="C85" s="295"/>
      <c r="D85" s="352"/>
      <c r="E85" s="109"/>
      <c r="F85" s="107"/>
      <c r="G85" s="31"/>
      <c r="H85" s="31"/>
      <c r="I85" s="31"/>
      <c r="J85" s="31"/>
      <c r="K85" s="31"/>
      <c r="L85" s="31"/>
      <c r="M85" s="31"/>
      <c r="N85" s="31"/>
      <c r="O85" s="31"/>
      <c r="P85" s="31"/>
      <c r="Q85" s="31"/>
      <c r="R85" s="31"/>
      <c r="S85" s="31"/>
      <c r="T85" s="31"/>
      <c r="U85" s="31"/>
      <c r="V85" s="31"/>
      <c r="W85" s="31"/>
      <c r="X85" s="31"/>
      <c r="Y85" s="294"/>
      <c r="Z85" s="294"/>
      <c r="AA85" s="351"/>
      <c r="AB85" s="44"/>
    </row>
    <row r="86" spans="1:28" s="117" customFormat="1" x14ac:dyDescent="0.25">
      <c r="A86" s="147"/>
      <c r="B86" s="631" t="s">
        <v>1464</v>
      </c>
      <c r="C86" s="295"/>
      <c r="D86" s="352"/>
      <c r="E86" s="109"/>
      <c r="F86" s="107"/>
      <c r="G86" s="31"/>
      <c r="H86" s="31"/>
      <c r="I86" s="31"/>
      <c r="J86" s="31"/>
      <c r="K86" s="31"/>
      <c r="L86" s="31"/>
      <c r="M86" s="31"/>
      <c r="N86" s="31"/>
      <c r="O86" s="31"/>
      <c r="P86" s="31"/>
      <c r="Q86" s="31"/>
      <c r="R86" s="31"/>
      <c r="S86" s="31"/>
      <c r="T86" s="31"/>
      <c r="U86" s="31"/>
      <c r="V86" s="31"/>
      <c r="W86" s="31"/>
      <c r="X86" s="31"/>
      <c r="Y86" s="294"/>
      <c r="Z86" s="294"/>
      <c r="AA86" s="351"/>
      <c r="AB86" s="44"/>
    </row>
    <row r="87" spans="1:28" s="117" customFormat="1" x14ac:dyDescent="0.25">
      <c r="A87" s="147"/>
      <c r="B87" s="634" t="s">
        <v>1465</v>
      </c>
      <c r="C87" s="295"/>
      <c r="D87" s="352"/>
      <c r="E87" s="109"/>
      <c r="F87" s="107"/>
      <c r="G87" s="31"/>
      <c r="H87" s="31"/>
      <c r="I87" s="31"/>
      <c r="J87" s="31"/>
      <c r="K87" s="31"/>
      <c r="L87" s="31"/>
      <c r="M87" s="31"/>
      <c r="N87" s="31"/>
      <c r="O87" s="31"/>
      <c r="P87" s="31"/>
      <c r="Q87" s="31"/>
      <c r="R87" s="31"/>
      <c r="S87" s="31"/>
      <c r="T87" s="31"/>
      <c r="U87" s="31"/>
      <c r="V87" s="31"/>
      <c r="W87" s="31"/>
      <c r="X87" s="31"/>
      <c r="Y87" s="294"/>
      <c r="Z87" s="294"/>
      <c r="AA87" s="351"/>
      <c r="AB87" s="44"/>
    </row>
    <row r="88" spans="1:28" s="117" customFormat="1" x14ac:dyDescent="0.25">
      <c r="A88" s="147"/>
      <c r="B88" s="634" t="s">
        <v>1466</v>
      </c>
      <c r="C88" s="295"/>
      <c r="D88" s="352"/>
      <c r="E88" s="109"/>
      <c r="F88" s="107"/>
      <c r="G88" s="31"/>
      <c r="H88" s="31"/>
      <c r="I88" s="31"/>
      <c r="J88" s="31"/>
      <c r="K88" s="31"/>
      <c r="L88" s="31"/>
      <c r="M88" s="31"/>
      <c r="N88" s="31"/>
      <c r="O88" s="31"/>
      <c r="P88" s="31"/>
      <c r="Q88" s="31"/>
      <c r="R88" s="31"/>
      <c r="S88" s="31"/>
      <c r="T88" s="31"/>
      <c r="U88" s="31"/>
      <c r="V88" s="31"/>
      <c r="W88" s="31"/>
      <c r="X88" s="31"/>
      <c r="Y88" s="294"/>
      <c r="Z88" s="294"/>
      <c r="AA88" s="351"/>
      <c r="AB88" s="44"/>
    </row>
    <row r="89" spans="1:28" s="117" customFormat="1" x14ac:dyDescent="0.25">
      <c r="A89" s="147"/>
      <c r="B89" s="634" t="s">
        <v>1467</v>
      </c>
      <c r="C89" s="295"/>
      <c r="D89" s="352"/>
      <c r="E89" s="109"/>
      <c r="F89" s="107"/>
      <c r="G89" s="31"/>
      <c r="H89" s="31"/>
      <c r="I89" s="31"/>
      <c r="J89" s="31"/>
      <c r="K89" s="31"/>
      <c r="L89" s="31"/>
      <c r="M89" s="31"/>
      <c r="N89" s="31"/>
      <c r="O89" s="31"/>
      <c r="P89" s="31"/>
      <c r="Q89" s="31"/>
      <c r="R89" s="31"/>
      <c r="S89" s="31"/>
      <c r="T89" s="31"/>
      <c r="U89" s="31"/>
      <c r="V89" s="31"/>
      <c r="W89" s="31"/>
      <c r="X89" s="31"/>
      <c r="Y89" s="294"/>
      <c r="Z89" s="294"/>
      <c r="AA89" s="351"/>
      <c r="AB89" s="44"/>
    </row>
    <row r="90" spans="1:28" s="117" customFormat="1" x14ac:dyDescent="0.25">
      <c r="A90" s="147"/>
      <c r="B90" s="634" t="s">
        <v>1468</v>
      </c>
      <c r="C90" s="295"/>
      <c r="D90" s="352"/>
      <c r="E90" s="109"/>
      <c r="F90" s="107"/>
      <c r="G90" s="31"/>
      <c r="H90" s="31"/>
      <c r="I90" s="31"/>
      <c r="J90" s="31"/>
      <c r="K90" s="31"/>
      <c r="L90" s="31"/>
      <c r="M90" s="31"/>
      <c r="N90" s="31"/>
      <c r="O90" s="31"/>
      <c r="P90" s="31"/>
      <c r="Q90" s="31"/>
      <c r="R90" s="31"/>
      <c r="S90" s="31"/>
      <c r="T90" s="31"/>
      <c r="U90" s="31"/>
      <c r="V90" s="31"/>
      <c r="W90" s="31"/>
      <c r="X90" s="31"/>
      <c r="Y90" s="294"/>
      <c r="Z90" s="294"/>
      <c r="AA90" s="351"/>
      <c r="AB90" s="44"/>
    </row>
    <row r="91" spans="1:28" s="117" customFormat="1" x14ac:dyDescent="0.25">
      <c r="A91" s="147"/>
      <c r="B91" s="634" t="s">
        <v>1469</v>
      </c>
      <c r="C91" s="295"/>
      <c r="D91" s="352"/>
      <c r="E91" s="109"/>
      <c r="F91" s="107"/>
      <c r="G91" s="31"/>
      <c r="H91" s="31"/>
      <c r="I91" s="31"/>
      <c r="J91" s="31"/>
      <c r="K91" s="31"/>
      <c r="L91" s="31"/>
      <c r="M91" s="31"/>
      <c r="N91" s="31"/>
      <c r="O91" s="31"/>
      <c r="P91" s="31"/>
      <c r="Q91" s="31"/>
      <c r="R91" s="31"/>
      <c r="S91" s="31"/>
      <c r="T91" s="31"/>
      <c r="U91" s="31"/>
      <c r="V91" s="31"/>
      <c r="W91" s="31"/>
      <c r="X91" s="31"/>
      <c r="Y91" s="294"/>
      <c r="Z91" s="294"/>
      <c r="AA91" s="351"/>
      <c r="AB91" s="44"/>
    </row>
    <row r="92" spans="1:28" s="616" customFormat="1" ht="59.25" customHeight="1" x14ac:dyDescent="0.25">
      <c r="A92" s="625">
        <v>22</v>
      </c>
      <c r="B92" s="628" t="s">
        <v>1470</v>
      </c>
      <c r="C92" s="206" t="str">
        <f t="shared" si="2"/>
        <v>3C</v>
      </c>
      <c r="D92" s="533" t="s">
        <v>1471</v>
      </c>
      <c r="E92" s="479" t="s">
        <v>1472</v>
      </c>
      <c r="F92" s="432"/>
      <c r="G92" s="460"/>
      <c r="H92" s="460"/>
      <c r="I92" s="460"/>
      <c r="J92" s="460"/>
      <c r="K92" s="460">
        <f>SUM(L92-8)</f>
        <v>41098</v>
      </c>
      <c r="L92" s="460">
        <f>SUM(M92*1)</f>
        <v>41106</v>
      </c>
      <c r="M92" s="460">
        <f>SUM(N92*1)</f>
        <v>41106</v>
      </c>
      <c r="N92" s="460">
        <f>SUM(O92-1)</f>
        <v>41106</v>
      </c>
      <c r="O92" s="460">
        <f>SUM(U92-3)</f>
        <v>41107</v>
      </c>
      <c r="P92" s="460">
        <f>SUM(U92*1)</f>
        <v>41110</v>
      </c>
      <c r="Q92" s="460"/>
      <c r="R92" s="460"/>
      <c r="S92" s="460"/>
      <c r="T92" s="460"/>
      <c r="U92" s="460">
        <f>SUM(V92-4)</f>
        <v>41110</v>
      </c>
      <c r="V92" s="460">
        <f>SUM(W92-4)</f>
        <v>41114</v>
      </c>
      <c r="W92" s="460">
        <f>SUM(X92-3)</f>
        <v>41118</v>
      </c>
      <c r="X92" s="460">
        <v>41121</v>
      </c>
      <c r="Y92" s="433"/>
      <c r="Z92" s="433"/>
      <c r="AA92" s="612">
        <v>140000</v>
      </c>
      <c r="AB92" s="433"/>
    </row>
    <row r="93" spans="1:28" s="117" customFormat="1" x14ac:dyDescent="0.25">
      <c r="A93" s="147"/>
      <c r="B93" s="635" t="s">
        <v>1473</v>
      </c>
      <c r="C93" s="295"/>
      <c r="D93" s="352"/>
      <c r="E93" s="109"/>
      <c r="F93" s="107"/>
      <c r="G93" s="31"/>
      <c r="H93" s="31"/>
      <c r="I93" s="31"/>
      <c r="J93" s="31"/>
      <c r="K93" s="31"/>
      <c r="L93" s="31"/>
      <c r="M93" s="31"/>
      <c r="N93" s="31"/>
      <c r="O93" s="31"/>
      <c r="P93" s="31"/>
      <c r="Q93" s="31"/>
      <c r="R93" s="31"/>
      <c r="S93" s="31"/>
      <c r="T93" s="31"/>
      <c r="U93" s="31"/>
      <c r="V93" s="31"/>
      <c r="W93" s="31"/>
      <c r="X93" s="31"/>
      <c r="Y93" s="294"/>
      <c r="Z93" s="294"/>
      <c r="AA93" s="351"/>
      <c r="AB93" s="44"/>
    </row>
    <row r="94" spans="1:28" s="117" customFormat="1" x14ac:dyDescent="0.25">
      <c r="A94" s="147"/>
      <c r="B94" s="635" t="s">
        <v>1474</v>
      </c>
      <c r="C94" s="295"/>
      <c r="D94" s="352"/>
      <c r="E94" s="109"/>
      <c r="F94" s="107"/>
      <c r="G94" s="31"/>
      <c r="H94" s="31"/>
      <c r="I94" s="31"/>
      <c r="J94" s="31"/>
      <c r="K94" s="31"/>
      <c r="L94" s="31"/>
      <c r="M94" s="31"/>
      <c r="N94" s="31"/>
      <c r="O94" s="31"/>
      <c r="P94" s="31"/>
      <c r="Q94" s="31"/>
      <c r="R94" s="31"/>
      <c r="S94" s="31"/>
      <c r="T94" s="31"/>
      <c r="U94" s="31"/>
      <c r="V94" s="31"/>
      <c r="W94" s="31"/>
      <c r="X94" s="31"/>
      <c r="Y94" s="294"/>
      <c r="Z94" s="294"/>
      <c r="AA94" s="351"/>
      <c r="AB94" s="44"/>
    </row>
    <row r="95" spans="1:28" s="117" customFormat="1" ht="24" x14ac:dyDescent="0.25">
      <c r="A95" s="147"/>
      <c r="B95" s="635" t="s">
        <v>1475</v>
      </c>
      <c r="C95" s="295"/>
      <c r="D95" s="352"/>
      <c r="E95" s="109"/>
      <c r="F95" s="107"/>
      <c r="G95" s="31"/>
      <c r="H95" s="31"/>
      <c r="I95" s="31"/>
      <c r="J95" s="31"/>
      <c r="K95" s="31"/>
      <c r="L95" s="31"/>
      <c r="M95" s="31"/>
      <c r="N95" s="31"/>
      <c r="O95" s="31"/>
      <c r="P95" s="31"/>
      <c r="Q95" s="31"/>
      <c r="R95" s="31"/>
      <c r="S95" s="31"/>
      <c r="T95" s="31"/>
      <c r="U95" s="31"/>
      <c r="V95" s="31"/>
      <c r="W95" s="31"/>
      <c r="X95" s="31"/>
      <c r="Y95" s="294"/>
      <c r="Z95" s="294"/>
      <c r="AA95" s="351"/>
      <c r="AB95" s="44"/>
    </row>
    <row r="96" spans="1:28" s="616" customFormat="1" ht="32.25" customHeight="1" x14ac:dyDescent="0.25">
      <c r="A96" s="625">
        <v>23</v>
      </c>
      <c r="B96" s="628" t="s">
        <v>1476</v>
      </c>
      <c r="C96" s="206" t="str">
        <f t="shared" si="2"/>
        <v xml:space="preserve">2C </v>
      </c>
      <c r="D96" s="533" t="s">
        <v>1477</v>
      </c>
      <c r="E96" s="479" t="s">
        <v>1478</v>
      </c>
      <c r="F96" s="432"/>
      <c r="G96" s="460"/>
      <c r="H96" s="460"/>
      <c r="I96" s="460"/>
      <c r="J96" s="460"/>
      <c r="K96" s="460">
        <f>SUM(L96-8)</f>
        <v>41494</v>
      </c>
      <c r="L96" s="460">
        <f>SUM(M96*1)</f>
        <v>41502</v>
      </c>
      <c r="M96" s="460">
        <f>SUM(N96*1)</f>
        <v>41502</v>
      </c>
      <c r="N96" s="460">
        <f>SUM(O96-1)</f>
        <v>41502</v>
      </c>
      <c r="O96" s="460">
        <f>SUM(U96-3)</f>
        <v>41503</v>
      </c>
      <c r="P96" s="460">
        <f>SUM(U96*1)</f>
        <v>41506</v>
      </c>
      <c r="Q96" s="460"/>
      <c r="R96" s="460"/>
      <c r="S96" s="460"/>
      <c r="T96" s="460"/>
      <c r="U96" s="460">
        <f>SUM(V96-4)</f>
        <v>41506</v>
      </c>
      <c r="V96" s="460">
        <f>SUM(W96-4)</f>
        <v>41510</v>
      </c>
      <c r="W96" s="460">
        <f>SUM(X96-3)</f>
        <v>41514</v>
      </c>
      <c r="X96" s="460">
        <v>41517</v>
      </c>
      <c r="Y96" s="433"/>
      <c r="Z96" s="433"/>
      <c r="AA96" s="612">
        <v>50000</v>
      </c>
      <c r="AB96" s="433"/>
    </row>
    <row r="97" spans="1:28" s="117" customFormat="1" x14ac:dyDescent="0.25">
      <c r="A97" s="147"/>
      <c r="B97" s="635" t="s">
        <v>1479</v>
      </c>
      <c r="C97" s="295"/>
      <c r="D97" s="352"/>
      <c r="E97" s="109"/>
      <c r="F97" s="107"/>
      <c r="G97" s="31"/>
      <c r="H97" s="31"/>
      <c r="I97" s="31"/>
      <c r="J97" s="31"/>
      <c r="K97" s="31"/>
      <c r="L97" s="31"/>
      <c r="M97" s="31"/>
      <c r="N97" s="31"/>
      <c r="O97" s="31"/>
      <c r="P97" s="31"/>
      <c r="Q97" s="31"/>
      <c r="R97" s="31"/>
      <c r="S97" s="31"/>
      <c r="T97" s="31"/>
      <c r="U97" s="31"/>
      <c r="V97" s="31"/>
      <c r="W97" s="31"/>
      <c r="X97" s="31"/>
      <c r="Y97" s="294"/>
      <c r="Z97" s="294"/>
      <c r="AA97" s="351"/>
      <c r="AB97" s="44"/>
    </row>
    <row r="98" spans="1:28" s="117" customFormat="1" x14ac:dyDescent="0.25">
      <c r="A98" s="147"/>
      <c r="B98" s="635" t="s">
        <v>1480</v>
      </c>
      <c r="C98" s="295"/>
      <c r="D98" s="352"/>
      <c r="E98" s="109"/>
      <c r="F98" s="107"/>
      <c r="G98" s="31"/>
      <c r="H98" s="31"/>
      <c r="I98" s="31"/>
      <c r="J98" s="31"/>
      <c r="K98" s="31"/>
      <c r="L98" s="31"/>
      <c r="M98" s="31"/>
      <c r="N98" s="31"/>
      <c r="O98" s="31"/>
      <c r="P98" s="31"/>
      <c r="Q98" s="31"/>
      <c r="R98" s="31"/>
      <c r="S98" s="31"/>
      <c r="T98" s="31"/>
      <c r="U98" s="31"/>
      <c r="V98" s="31"/>
      <c r="W98" s="31"/>
      <c r="X98" s="31"/>
      <c r="Y98" s="294"/>
      <c r="Z98" s="294"/>
      <c r="AA98" s="351"/>
      <c r="AB98" s="44"/>
    </row>
    <row r="99" spans="1:28" s="117" customFormat="1" x14ac:dyDescent="0.25">
      <c r="A99" s="147"/>
      <c r="B99" s="636" t="s">
        <v>1481</v>
      </c>
      <c r="C99" s="295"/>
      <c r="D99" s="352"/>
      <c r="E99" s="109"/>
      <c r="F99" s="107"/>
      <c r="G99" s="31"/>
      <c r="H99" s="31"/>
      <c r="I99" s="31"/>
      <c r="J99" s="31"/>
      <c r="K99" s="31"/>
      <c r="L99" s="31"/>
      <c r="M99" s="31"/>
      <c r="N99" s="31"/>
      <c r="O99" s="31"/>
      <c r="P99" s="31"/>
      <c r="Q99" s="31"/>
      <c r="R99" s="31"/>
      <c r="S99" s="31"/>
      <c r="T99" s="31"/>
      <c r="U99" s="31"/>
      <c r="V99" s="31"/>
      <c r="W99" s="31"/>
      <c r="X99" s="31"/>
      <c r="Y99" s="294"/>
      <c r="Z99" s="294"/>
      <c r="AA99" s="351"/>
      <c r="AB99" s="44"/>
    </row>
    <row r="100" spans="1:28" s="616" customFormat="1" ht="32.25" customHeight="1" x14ac:dyDescent="0.25">
      <c r="A100" s="625">
        <v>24</v>
      </c>
      <c r="B100" s="623" t="str">
        <f>[2]UDEM!$F$106</f>
        <v>Equipo de Comunicación</v>
      </c>
      <c r="C100" s="206" t="str">
        <f t="shared" si="2"/>
        <v>LP</v>
      </c>
      <c r="D100" s="533" t="s">
        <v>1374</v>
      </c>
      <c r="E100" s="479" t="s">
        <v>1371</v>
      </c>
      <c r="F100" s="432"/>
      <c r="G100" s="460"/>
      <c r="H100" s="460"/>
      <c r="I100" s="460"/>
      <c r="J100" s="460"/>
      <c r="K100" s="460">
        <f>SUM(L100-8)</f>
        <v>41494</v>
      </c>
      <c r="L100" s="460">
        <f>SUM(M100*1)</f>
        <v>41502</v>
      </c>
      <c r="M100" s="460">
        <f>SUM(N100*1)</f>
        <v>41502</v>
      </c>
      <c r="N100" s="460">
        <f>SUM(O100-1)</f>
        <v>41502</v>
      </c>
      <c r="O100" s="460">
        <f>SUM(U100-3)</f>
        <v>41503</v>
      </c>
      <c r="P100" s="460">
        <f>SUM(U100*1)</f>
        <v>41506</v>
      </c>
      <c r="Q100" s="460"/>
      <c r="R100" s="460"/>
      <c r="S100" s="460"/>
      <c r="T100" s="460"/>
      <c r="U100" s="460">
        <f>SUM(V100-4)</f>
        <v>41506</v>
      </c>
      <c r="V100" s="460">
        <f>SUM(W100-4)</f>
        <v>41510</v>
      </c>
      <c r="W100" s="460">
        <f>SUM(X100-3)</f>
        <v>41514</v>
      </c>
      <c r="X100" s="460">
        <v>41517</v>
      </c>
      <c r="Y100" s="433"/>
      <c r="Z100" s="433"/>
      <c r="AA100" s="612">
        <v>440000</v>
      </c>
      <c r="AB100" s="433"/>
    </row>
    <row r="101" spans="1:28" s="117" customFormat="1" x14ac:dyDescent="0.25">
      <c r="A101" s="147"/>
      <c r="B101" s="635" t="s">
        <v>1482</v>
      </c>
      <c r="C101" s="295"/>
      <c r="D101" s="352"/>
      <c r="E101" s="109"/>
      <c r="F101" s="107"/>
      <c r="G101" s="31"/>
      <c r="H101" s="31"/>
      <c r="I101" s="31"/>
      <c r="J101" s="31"/>
      <c r="K101" s="31"/>
      <c r="L101" s="31"/>
      <c r="M101" s="31"/>
      <c r="N101" s="31"/>
      <c r="O101" s="31"/>
      <c r="P101" s="31"/>
      <c r="Q101" s="31"/>
      <c r="R101" s="31"/>
      <c r="S101" s="31"/>
      <c r="T101" s="31"/>
      <c r="U101" s="31"/>
      <c r="V101" s="31"/>
      <c r="W101" s="31"/>
      <c r="X101" s="31"/>
      <c r="Y101" s="294"/>
      <c r="Z101" s="294"/>
      <c r="AA101" s="351"/>
      <c r="AB101" s="44"/>
    </row>
    <row r="102" spans="1:28" s="117" customFormat="1" ht="24" x14ac:dyDescent="0.25">
      <c r="A102" s="147"/>
      <c r="B102" s="635" t="s">
        <v>1483</v>
      </c>
      <c r="C102" s="295"/>
      <c r="D102" s="352"/>
      <c r="E102" s="109"/>
      <c r="F102" s="107"/>
      <c r="G102" s="31"/>
      <c r="H102" s="31"/>
      <c r="I102" s="31"/>
      <c r="J102" s="31"/>
      <c r="K102" s="31"/>
      <c r="L102" s="31"/>
      <c r="M102" s="31"/>
      <c r="N102" s="31"/>
      <c r="O102" s="31"/>
      <c r="P102" s="31"/>
      <c r="Q102" s="31"/>
      <c r="R102" s="31"/>
      <c r="S102" s="31"/>
      <c r="T102" s="31"/>
      <c r="U102" s="31"/>
      <c r="V102" s="31"/>
      <c r="W102" s="31"/>
      <c r="X102" s="31"/>
      <c r="Y102" s="294"/>
      <c r="Z102" s="294"/>
      <c r="AA102" s="351"/>
      <c r="AB102" s="44"/>
    </row>
    <row r="103" spans="1:28" s="117" customFormat="1" ht="24" x14ac:dyDescent="0.25">
      <c r="A103" s="147"/>
      <c r="B103" s="635" t="s">
        <v>1484</v>
      </c>
      <c r="C103" s="295"/>
      <c r="D103" s="352"/>
      <c r="E103" s="109"/>
      <c r="F103" s="107"/>
      <c r="G103" s="31"/>
      <c r="H103" s="31"/>
      <c r="I103" s="31"/>
      <c r="J103" s="31"/>
      <c r="K103" s="31"/>
      <c r="L103" s="31"/>
      <c r="M103" s="31"/>
      <c r="N103" s="31"/>
      <c r="O103" s="31"/>
      <c r="P103" s="31"/>
      <c r="Q103" s="31"/>
      <c r="R103" s="31"/>
      <c r="S103" s="31"/>
      <c r="T103" s="31"/>
      <c r="U103" s="31"/>
      <c r="V103" s="31"/>
      <c r="W103" s="31"/>
      <c r="X103" s="31"/>
      <c r="Y103" s="294"/>
      <c r="Z103" s="294"/>
      <c r="AA103" s="351"/>
      <c r="AB103" s="44"/>
    </row>
    <row r="104" spans="1:28" s="117" customFormat="1" x14ac:dyDescent="0.25">
      <c r="A104" s="147"/>
      <c r="B104" s="635" t="s">
        <v>1485</v>
      </c>
      <c r="C104" s="295"/>
      <c r="D104" s="352"/>
      <c r="E104" s="109"/>
      <c r="F104" s="107"/>
      <c r="G104" s="31"/>
      <c r="H104" s="31"/>
      <c r="I104" s="31"/>
      <c r="J104" s="31"/>
      <c r="K104" s="31"/>
      <c r="L104" s="31"/>
      <c r="M104" s="31"/>
      <c r="N104" s="31"/>
      <c r="O104" s="31"/>
      <c r="P104" s="31"/>
      <c r="Q104" s="31"/>
      <c r="R104" s="31"/>
      <c r="S104" s="31"/>
      <c r="T104" s="31"/>
      <c r="U104" s="31"/>
      <c r="V104" s="31"/>
      <c r="W104" s="31"/>
      <c r="X104" s="31"/>
      <c r="Y104" s="294"/>
      <c r="Z104" s="294"/>
      <c r="AA104" s="351"/>
      <c r="AB104" s="44"/>
    </row>
    <row r="105" spans="1:28" s="117" customFormat="1" x14ac:dyDescent="0.25">
      <c r="A105" s="147"/>
      <c r="B105" s="635" t="s">
        <v>1486</v>
      </c>
      <c r="C105" s="295"/>
      <c r="D105" s="352"/>
      <c r="E105" s="109"/>
      <c r="F105" s="107"/>
      <c r="G105" s="31"/>
      <c r="H105" s="31"/>
      <c r="I105" s="31"/>
      <c r="J105" s="31"/>
      <c r="K105" s="31"/>
      <c r="L105" s="31"/>
      <c r="M105" s="31"/>
      <c r="N105" s="31"/>
      <c r="O105" s="31"/>
      <c r="P105" s="31"/>
      <c r="Q105" s="31"/>
      <c r="R105" s="31"/>
      <c r="S105" s="31"/>
      <c r="T105" s="31"/>
      <c r="U105" s="31"/>
      <c r="V105" s="31"/>
      <c r="W105" s="31"/>
      <c r="X105" s="31"/>
      <c r="Y105" s="294"/>
      <c r="Z105" s="294"/>
      <c r="AA105" s="351"/>
      <c r="AB105" s="44"/>
    </row>
    <row r="106" spans="1:28" s="616" customFormat="1" ht="32.25" customHeight="1" x14ac:dyDescent="0.25">
      <c r="A106" s="625">
        <v>25</v>
      </c>
      <c r="B106" s="628" t="s">
        <v>1487</v>
      </c>
      <c r="C106" s="206" t="str">
        <f t="shared" si="2"/>
        <v>LP</v>
      </c>
      <c r="D106" s="533" t="s">
        <v>1374</v>
      </c>
      <c r="E106" s="479" t="s">
        <v>1488</v>
      </c>
      <c r="F106" s="432"/>
      <c r="G106" s="460"/>
      <c r="H106" s="460"/>
      <c r="I106" s="460"/>
      <c r="J106" s="460"/>
      <c r="K106" s="460">
        <f>SUM(L106-8)</f>
        <v>41494</v>
      </c>
      <c r="L106" s="460">
        <f>SUM(M106*1)</f>
        <v>41502</v>
      </c>
      <c r="M106" s="460">
        <f>SUM(N106*1)</f>
        <v>41502</v>
      </c>
      <c r="N106" s="460">
        <f>SUM(O106-1)</f>
        <v>41502</v>
      </c>
      <c r="O106" s="460">
        <f>SUM(U106-3)</f>
        <v>41503</v>
      </c>
      <c r="P106" s="460">
        <f>SUM(U106*1)</f>
        <v>41506</v>
      </c>
      <c r="Q106" s="460"/>
      <c r="R106" s="460"/>
      <c r="S106" s="460"/>
      <c r="T106" s="460"/>
      <c r="U106" s="460">
        <f>SUM(V106-4)</f>
        <v>41506</v>
      </c>
      <c r="V106" s="460">
        <f>SUM(W106-4)</f>
        <v>41510</v>
      </c>
      <c r="W106" s="460">
        <f>SUM(X106-3)</f>
        <v>41514</v>
      </c>
      <c r="X106" s="460">
        <v>41517</v>
      </c>
      <c r="Y106" s="433"/>
      <c r="Z106" s="433"/>
      <c r="AA106" s="612">
        <v>300000</v>
      </c>
      <c r="AB106" s="433"/>
    </row>
    <row r="107" spans="1:28" s="117" customFormat="1" x14ac:dyDescent="0.25">
      <c r="A107" s="147"/>
      <c r="B107" s="635" t="s">
        <v>1489</v>
      </c>
      <c r="C107" s="295"/>
      <c r="D107" s="352"/>
      <c r="E107" s="109"/>
      <c r="F107" s="107"/>
      <c r="G107" s="31"/>
      <c r="H107" s="31"/>
      <c r="I107" s="31"/>
      <c r="J107" s="31"/>
      <c r="K107" s="31"/>
      <c r="L107" s="31"/>
      <c r="M107" s="31"/>
      <c r="N107" s="31"/>
      <c r="O107" s="31"/>
      <c r="P107" s="31"/>
      <c r="Q107" s="31"/>
      <c r="R107" s="31"/>
      <c r="S107" s="31"/>
      <c r="T107" s="31"/>
      <c r="U107" s="31"/>
      <c r="V107" s="31"/>
      <c r="W107" s="31"/>
      <c r="X107" s="31"/>
      <c r="Y107" s="294"/>
      <c r="Z107" s="294"/>
      <c r="AA107" s="351"/>
      <c r="AB107" s="44"/>
    </row>
    <row r="108" spans="1:28" s="117" customFormat="1" x14ac:dyDescent="0.25">
      <c r="A108" s="147"/>
      <c r="B108" s="635" t="s">
        <v>1490</v>
      </c>
      <c r="C108" s="295"/>
      <c r="D108" s="352"/>
      <c r="E108" s="109"/>
      <c r="F108" s="107"/>
      <c r="G108" s="31"/>
      <c r="H108" s="31"/>
      <c r="I108" s="31"/>
      <c r="J108" s="31"/>
      <c r="K108" s="31"/>
      <c r="L108" s="31"/>
      <c r="M108" s="31"/>
      <c r="N108" s="31"/>
      <c r="O108" s="31"/>
      <c r="P108" s="31"/>
      <c r="Q108" s="31"/>
      <c r="R108" s="31"/>
      <c r="S108" s="31"/>
      <c r="T108" s="31"/>
      <c r="U108" s="31"/>
      <c r="V108" s="31"/>
      <c r="W108" s="31"/>
      <c r="X108" s="31"/>
      <c r="Y108" s="294"/>
      <c r="Z108" s="294"/>
      <c r="AA108" s="351"/>
      <c r="AB108" s="44"/>
    </row>
    <row r="109" spans="1:28" s="117" customFormat="1" x14ac:dyDescent="0.25">
      <c r="A109" s="147"/>
      <c r="B109" s="635" t="s">
        <v>1491</v>
      </c>
      <c r="C109" s="295"/>
      <c r="D109" s="352"/>
      <c r="E109" s="109"/>
      <c r="F109" s="107"/>
      <c r="G109" s="31"/>
      <c r="H109" s="31"/>
      <c r="I109" s="31"/>
      <c r="J109" s="31"/>
      <c r="K109" s="31"/>
      <c r="L109" s="31"/>
      <c r="M109" s="31"/>
      <c r="N109" s="31"/>
      <c r="O109" s="31"/>
      <c r="P109" s="31"/>
      <c r="Q109" s="31"/>
      <c r="R109" s="31"/>
      <c r="S109" s="31"/>
      <c r="T109" s="31"/>
      <c r="U109" s="31"/>
      <c r="V109" s="31"/>
      <c r="W109" s="31"/>
      <c r="X109" s="31"/>
      <c r="Y109" s="294"/>
      <c r="Z109" s="294"/>
      <c r="AA109" s="351"/>
      <c r="AB109" s="44"/>
    </row>
    <row r="110" spans="1:28" ht="33" customHeight="1" x14ac:dyDescent="0.25">
      <c r="A110" s="59"/>
      <c r="B110" s="764" t="s">
        <v>258</v>
      </c>
      <c r="C110" s="661" t="s">
        <v>36</v>
      </c>
      <c r="D110" s="661"/>
      <c r="E110" s="661"/>
      <c r="F110" s="661"/>
      <c r="G110" s="661"/>
      <c r="H110" s="661"/>
      <c r="I110" s="661"/>
      <c r="J110" s="661"/>
      <c r="K110" s="661"/>
      <c r="L110" s="661"/>
      <c r="M110" s="661"/>
      <c r="N110" s="661"/>
      <c r="O110" s="661"/>
      <c r="P110" s="661"/>
      <c r="Q110" s="661"/>
      <c r="R110" s="661"/>
      <c r="S110" s="661"/>
      <c r="T110" s="661"/>
      <c r="U110" s="661"/>
      <c r="V110" s="661"/>
      <c r="W110" s="661"/>
      <c r="X110" s="661"/>
      <c r="Y110" s="661"/>
      <c r="Z110" s="661"/>
      <c r="AA110" s="328">
        <f>SUM(AA14:AA106)</f>
        <v>18919711</v>
      </c>
      <c r="AB110" s="329" t="e">
        <f>SUM(AB11,#REF!,#REF!)</f>
        <v>#REF!</v>
      </c>
    </row>
    <row r="111" spans="1:28" ht="27" customHeight="1" x14ac:dyDescent="0.25">
      <c r="A111" s="59"/>
      <c r="B111" s="764"/>
      <c r="C111" s="662" t="s">
        <v>37</v>
      </c>
      <c r="D111" s="662"/>
      <c r="E111" s="662"/>
      <c r="F111" s="663"/>
      <c r="G111" s="663"/>
      <c r="H111" s="663"/>
      <c r="I111" s="663"/>
      <c r="J111" s="663"/>
      <c r="K111" s="663"/>
      <c r="L111" s="663"/>
      <c r="M111" s="663"/>
      <c r="N111" s="663"/>
      <c r="O111" s="663"/>
      <c r="P111" s="663"/>
      <c r="Q111" s="663"/>
      <c r="R111" s="663"/>
      <c r="S111" s="663"/>
      <c r="T111" s="663"/>
      <c r="U111" s="663"/>
      <c r="V111" s="663"/>
      <c r="W111" s="663"/>
      <c r="X111" s="663"/>
      <c r="Y111" s="663"/>
      <c r="Z111" s="663"/>
      <c r="AA111" s="330" t="e">
        <f>SUM(AA12,#REF!,#REF!)</f>
        <v>#REF!</v>
      </c>
      <c r="AB111" s="331" t="e">
        <f>SUM(AB12,#REF!,#REF!)</f>
        <v>#REF!</v>
      </c>
    </row>
    <row r="112" spans="1:28" x14ac:dyDescent="0.25">
      <c r="A112" s="64"/>
      <c r="B112" s="65"/>
      <c r="C112" s="66"/>
      <c r="D112" s="66"/>
      <c r="E112" s="66"/>
      <c r="F112" s="66"/>
      <c r="G112" s="66"/>
      <c r="H112" s="66"/>
      <c r="I112" s="66"/>
      <c r="J112" s="66"/>
      <c r="K112" s="66"/>
      <c r="L112" s="66"/>
      <c r="M112" s="66"/>
      <c r="N112" s="66"/>
      <c r="O112" s="66"/>
      <c r="P112" s="66"/>
      <c r="Q112" s="66"/>
      <c r="R112" s="66"/>
      <c r="S112" s="66"/>
      <c r="T112" s="66"/>
      <c r="U112" s="66"/>
      <c r="V112" s="66"/>
      <c r="W112" s="66"/>
      <c r="X112" s="67"/>
      <c r="Y112" s="66"/>
      <c r="Z112" s="66"/>
      <c r="AA112" s="67"/>
    </row>
    <row r="113" spans="2:28" x14ac:dyDescent="0.25">
      <c r="B113" s="68"/>
      <c r="C113" s="69"/>
      <c r="D113" s="69"/>
      <c r="E113" s="69"/>
      <c r="F113" s="70"/>
      <c r="G113" s="70"/>
      <c r="H113" s="70"/>
      <c r="I113" s="70"/>
      <c r="J113" s="70"/>
      <c r="K113" s="70"/>
      <c r="L113" s="70"/>
      <c r="M113" s="70"/>
      <c r="N113" s="70"/>
      <c r="O113" s="70"/>
      <c r="P113" s="70"/>
      <c r="Q113" s="71"/>
      <c r="R113" s="71"/>
      <c r="S113" s="64"/>
      <c r="T113" s="64"/>
      <c r="U113" s="64"/>
      <c r="V113" s="64"/>
      <c r="W113" s="72"/>
      <c r="X113" s="73"/>
      <c r="Y113" s="64"/>
      <c r="Z113" s="74"/>
    </row>
    <row r="114" spans="2:28" ht="27.75" customHeight="1" x14ac:dyDescent="0.25">
      <c r="B114" s="75" t="s">
        <v>259</v>
      </c>
      <c r="C114" s="829" t="s">
        <v>1492</v>
      </c>
      <c r="D114" s="829"/>
      <c r="E114" s="830"/>
      <c r="F114" s="78"/>
      <c r="G114" s="79" t="s">
        <v>260</v>
      </c>
      <c r="H114" s="651"/>
      <c r="I114" s="652"/>
      <c r="J114" s="80"/>
      <c r="K114" s="80"/>
      <c r="L114" s="81" t="s">
        <v>261</v>
      </c>
      <c r="M114" s="82"/>
      <c r="N114" s="77" t="s">
        <v>262</v>
      </c>
      <c r="O114" s="78"/>
      <c r="P114" s="118" t="s">
        <v>263</v>
      </c>
      <c r="Q114" s="76"/>
      <c r="R114" s="84"/>
      <c r="S114" s="85"/>
      <c r="T114" s="86" t="s">
        <v>264</v>
      </c>
      <c r="U114" s="82"/>
      <c r="V114" s="82"/>
      <c r="W114" s="87" t="s">
        <v>262</v>
      </c>
      <c r="X114" s="88"/>
      <c r="Y114" s="653" t="s">
        <v>265</v>
      </c>
      <c r="Z114" s="654"/>
      <c r="AA114" s="651"/>
      <c r="AB114" s="652"/>
    </row>
    <row r="115" spans="2:28" ht="36" customHeight="1" x14ac:dyDescent="0.25">
      <c r="B115" s="89" t="s">
        <v>266</v>
      </c>
      <c r="C115" s="831" t="s">
        <v>1493</v>
      </c>
      <c r="D115" s="831"/>
      <c r="E115" s="832"/>
      <c r="F115" s="78"/>
      <c r="G115" s="79" t="s">
        <v>267</v>
      </c>
      <c r="H115" s="651"/>
      <c r="I115" s="652"/>
      <c r="J115" s="80"/>
      <c r="K115" s="80"/>
      <c r="L115" s="92" t="s">
        <v>268</v>
      </c>
      <c r="M115" s="93"/>
      <c r="N115" s="91" t="s">
        <v>262</v>
      </c>
      <c r="O115" s="78"/>
      <c r="P115" s="94" t="s">
        <v>269</v>
      </c>
      <c r="Q115" s="90"/>
      <c r="R115" s="95"/>
      <c r="S115" s="85"/>
      <c r="T115" s="96" t="s">
        <v>270</v>
      </c>
      <c r="U115" s="97"/>
      <c r="V115" s="93"/>
      <c r="W115" s="98" t="s">
        <v>262</v>
      </c>
      <c r="X115" s="88"/>
      <c r="Y115" s="653" t="s">
        <v>271</v>
      </c>
      <c r="Z115" s="654"/>
      <c r="AA115" s="651"/>
      <c r="AB115" s="652"/>
    </row>
    <row r="116" spans="2:28" x14ac:dyDescent="0.25">
      <c r="F116" s="99"/>
      <c r="G116" s="99"/>
      <c r="H116" s="99"/>
      <c r="I116" s="99"/>
      <c r="J116" s="99"/>
      <c r="K116" s="99"/>
      <c r="L116" s="99"/>
      <c r="M116" s="99"/>
      <c r="N116" s="99"/>
      <c r="O116" s="99"/>
      <c r="P116" s="99"/>
      <c r="Q116" s="100"/>
      <c r="R116" s="100"/>
      <c r="S116" s="100"/>
      <c r="T116" s="100"/>
      <c r="U116" s="100"/>
      <c r="V116" s="100"/>
      <c r="W116" s="100"/>
      <c r="X116" s="101"/>
      <c r="Y116" s="100"/>
      <c r="Z116" s="100"/>
      <c r="AA116" s="101"/>
    </row>
    <row r="117" spans="2:28" x14ac:dyDescent="0.25">
      <c r="B117"/>
      <c r="C117"/>
      <c r="D117"/>
      <c r="E117"/>
      <c r="F117" s="99"/>
      <c r="G117" s="99"/>
      <c r="H117" s="99"/>
      <c r="I117" s="99"/>
      <c r="J117" s="99"/>
      <c r="K117" s="99"/>
      <c r="L117" s="99"/>
      <c r="M117" s="99"/>
      <c r="N117" s="99"/>
      <c r="O117" s="99"/>
      <c r="P117" s="99"/>
      <c r="Q117" s="100"/>
      <c r="R117" s="100"/>
      <c r="S117" s="100"/>
      <c r="T117" s="100"/>
      <c r="U117" s="100"/>
      <c r="V117" s="100"/>
      <c r="W117" s="100"/>
      <c r="X117" s="101"/>
      <c r="Y117" s="100"/>
      <c r="Z117" s="100"/>
      <c r="AA117" s="101"/>
    </row>
    <row r="118" spans="2:28" x14ac:dyDescent="0.25">
      <c r="E118" s="642" t="s">
        <v>272</v>
      </c>
      <c r="F118" s="643"/>
      <c r="G118" s="643"/>
      <c r="H118" s="643"/>
      <c r="I118" s="643"/>
      <c r="J118" s="643"/>
      <c r="K118" s="643"/>
      <c r="L118" s="643"/>
      <c r="M118" s="643"/>
      <c r="N118" s="643"/>
      <c r="O118" s="643"/>
      <c r="P118" s="643"/>
      <c r="Q118" s="643"/>
      <c r="R118" s="643"/>
      <c r="S118" s="643"/>
      <c r="T118" s="643"/>
      <c r="U118" s="643"/>
      <c r="V118" s="643"/>
      <c r="W118" s="644"/>
    </row>
    <row r="119" spans="2:28" ht="33.75" customHeight="1" x14ac:dyDescent="0.25">
      <c r="E119" s="645"/>
      <c r="F119" s="646"/>
      <c r="G119" s="646"/>
      <c r="H119" s="646"/>
      <c r="I119" s="646"/>
      <c r="J119" s="646"/>
      <c r="K119" s="646"/>
      <c r="L119" s="646"/>
      <c r="M119" s="646"/>
      <c r="N119" s="646"/>
      <c r="O119" s="646"/>
      <c r="P119" s="646"/>
      <c r="Q119" s="646"/>
      <c r="R119" s="646"/>
      <c r="S119" s="646"/>
      <c r="T119" s="646"/>
      <c r="U119" s="646"/>
      <c r="V119" s="646"/>
      <c r="W119" s="647"/>
    </row>
    <row r="120" spans="2:28" ht="54" customHeight="1" x14ac:dyDescent="0.25">
      <c r="B120"/>
      <c r="C120"/>
      <c r="D120"/>
      <c r="E120" s="102"/>
      <c r="F120" s="64"/>
      <c r="G120" s="64"/>
      <c r="H120" s="64"/>
      <c r="I120" s="64"/>
      <c r="J120" s="64"/>
      <c r="K120" s="64"/>
      <c r="L120" s="64"/>
      <c r="M120" s="64"/>
      <c r="N120" s="64"/>
      <c r="O120" s="64"/>
      <c r="P120" s="64"/>
      <c r="Q120" s="103"/>
      <c r="R120" s="64"/>
      <c r="S120" s="103"/>
      <c r="T120" s="103"/>
      <c r="U120" s="103"/>
      <c r="V120" s="103"/>
      <c r="W120" s="104"/>
    </row>
    <row r="121" spans="2:28" x14ac:dyDescent="0.25">
      <c r="B121"/>
      <c r="C121"/>
      <c r="D121"/>
      <c r="E121" s="648" t="s">
        <v>273</v>
      </c>
      <c r="F121" s="649"/>
      <c r="G121" s="649"/>
      <c r="H121" s="649"/>
      <c r="I121" s="649"/>
      <c r="J121" s="649"/>
      <c r="K121" s="649"/>
      <c r="L121" s="649"/>
      <c r="M121" s="649"/>
      <c r="N121" s="649"/>
      <c r="O121" s="649"/>
      <c r="P121" s="649"/>
      <c r="Q121" s="649"/>
      <c r="R121" s="649"/>
      <c r="S121" s="649"/>
      <c r="T121" s="649"/>
      <c r="U121" s="649"/>
      <c r="V121" s="649"/>
      <c r="W121" s="650"/>
    </row>
    <row r="122" spans="2:28" x14ac:dyDescent="0.25">
      <c r="B122"/>
      <c r="C122"/>
      <c r="D122"/>
      <c r="E122"/>
      <c r="F122"/>
      <c r="G122"/>
      <c r="H122"/>
      <c r="I122"/>
      <c r="J122"/>
      <c r="K122"/>
      <c r="L122"/>
      <c r="M122"/>
      <c r="N122"/>
      <c r="O122"/>
      <c r="P122"/>
      <c r="W122" s="99"/>
      <c r="X122" s="105"/>
      <c r="Y122" s="99"/>
      <c r="Z122" s="99"/>
      <c r="AA122" s="105"/>
    </row>
    <row r="123" spans="2:28" x14ac:dyDescent="0.25">
      <c r="B123"/>
      <c r="C123"/>
      <c r="D123"/>
      <c r="E123"/>
      <c r="F123" s="99"/>
      <c r="G123" s="99"/>
      <c r="H123" s="99"/>
      <c r="I123" s="99"/>
      <c r="J123" s="99"/>
      <c r="K123" s="99"/>
      <c r="L123" s="99"/>
      <c r="M123" s="99"/>
      <c r="N123" s="99"/>
      <c r="O123" s="99"/>
      <c r="P123" s="99"/>
      <c r="Q123" s="99"/>
      <c r="R123" s="99"/>
      <c r="S123" s="99"/>
      <c r="T123" s="99"/>
      <c r="U123" s="99"/>
      <c r="V123" s="99"/>
      <c r="W123" s="99"/>
      <c r="X123" s="105"/>
      <c r="Y123" s="99"/>
      <c r="Z123" s="99"/>
      <c r="AA123" s="105"/>
    </row>
    <row r="124" spans="2:28" x14ac:dyDescent="0.25">
      <c r="B124"/>
      <c r="C124"/>
      <c r="D124"/>
      <c r="E124"/>
      <c r="F124"/>
      <c r="G124"/>
      <c r="H124"/>
      <c r="I124"/>
      <c r="J124"/>
      <c r="K124"/>
      <c r="L124"/>
      <c r="M124"/>
      <c r="N124"/>
      <c r="O124"/>
      <c r="P124"/>
    </row>
    <row r="125" spans="2:28" x14ac:dyDescent="0.25">
      <c r="B125"/>
      <c r="C125"/>
      <c r="D125"/>
      <c r="E125"/>
      <c r="F125"/>
      <c r="G125"/>
      <c r="H125"/>
      <c r="I125"/>
      <c r="J125"/>
      <c r="K125"/>
      <c r="L125"/>
      <c r="M125"/>
      <c r="N125"/>
      <c r="O125"/>
      <c r="P125"/>
    </row>
    <row r="126" spans="2:28" x14ac:dyDescent="0.25">
      <c r="B126"/>
      <c r="C126"/>
      <c r="D126"/>
      <c r="E126"/>
      <c r="F126"/>
      <c r="G126"/>
      <c r="H126"/>
      <c r="I126"/>
      <c r="J126"/>
      <c r="K126"/>
      <c r="L126"/>
      <c r="M126"/>
      <c r="N126"/>
      <c r="O126"/>
      <c r="P126"/>
    </row>
    <row r="127" spans="2:28" x14ac:dyDescent="0.25">
      <c r="B127"/>
      <c r="C127"/>
      <c r="D127"/>
      <c r="E127"/>
      <c r="F127"/>
      <c r="G127"/>
      <c r="H127"/>
      <c r="I127"/>
      <c r="J127"/>
      <c r="K127"/>
      <c r="L127"/>
      <c r="M127"/>
      <c r="N127"/>
      <c r="O127"/>
      <c r="P127"/>
    </row>
    <row r="128" spans="2:28" x14ac:dyDescent="0.25">
      <c r="B128"/>
      <c r="C128"/>
      <c r="D128"/>
      <c r="E128"/>
      <c r="F128"/>
      <c r="G128"/>
      <c r="H128"/>
      <c r="I128"/>
      <c r="J128"/>
      <c r="K128"/>
      <c r="L128"/>
      <c r="M128"/>
      <c r="N128"/>
      <c r="O128"/>
      <c r="P128"/>
    </row>
    <row r="129" spans="2:16" ht="12" customHeight="1" x14ac:dyDescent="0.25">
      <c r="B129"/>
      <c r="C129"/>
      <c r="D129"/>
      <c r="E129"/>
      <c r="F129"/>
      <c r="G129"/>
      <c r="H129"/>
      <c r="I129"/>
      <c r="J129"/>
      <c r="K129"/>
      <c r="L129"/>
      <c r="M129"/>
      <c r="N129"/>
      <c r="O129"/>
      <c r="P129"/>
    </row>
    <row r="130" spans="2:16" x14ac:dyDescent="0.25">
      <c r="B130"/>
      <c r="C130"/>
      <c r="D130"/>
      <c r="E130"/>
      <c r="F130"/>
      <c r="G130"/>
      <c r="H130"/>
      <c r="I130"/>
      <c r="J130"/>
      <c r="K130"/>
      <c r="L130"/>
      <c r="M130"/>
      <c r="N130"/>
      <c r="O130"/>
      <c r="P130"/>
    </row>
    <row r="131" spans="2:16" x14ac:dyDescent="0.25">
      <c r="B131"/>
      <c r="C131"/>
      <c r="D131"/>
      <c r="E131"/>
      <c r="F131"/>
      <c r="G131"/>
      <c r="H131"/>
      <c r="I131"/>
      <c r="J131"/>
      <c r="K131"/>
      <c r="L131"/>
      <c r="M131"/>
      <c r="N131"/>
      <c r="O131"/>
      <c r="P131"/>
    </row>
    <row r="132" spans="2:16" x14ac:dyDescent="0.25">
      <c r="B132"/>
      <c r="C132"/>
      <c r="D132"/>
      <c r="E132"/>
      <c r="F132"/>
      <c r="G132"/>
      <c r="H132"/>
      <c r="I132"/>
      <c r="J132"/>
      <c r="K132"/>
      <c r="L132"/>
      <c r="M132"/>
      <c r="N132"/>
      <c r="O132"/>
      <c r="P132"/>
    </row>
    <row r="133" spans="2:16" x14ac:dyDescent="0.25">
      <c r="B133"/>
      <c r="C133"/>
      <c r="D133"/>
      <c r="E133"/>
      <c r="F133"/>
      <c r="G133"/>
      <c r="H133"/>
      <c r="I133"/>
      <c r="J133"/>
      <c r="K133"/>
      <c r="L133"/>
      <c r="M133"/>
      <c r="N133"/>
      <c r="O133"/>
      <c r="P133"/>
    </row>
    <row r="134" spans="2:16" x14ac:dyDescent="0.25">
      <c r="B134"/>
      <c r="C134"/>
      <c r="D134"/>
      <c r="E134"/>
      <c r="F134"/>
      <c r="G134"/>
      <c r="H134"/>
      <c r="I134"/>
      <c r="J134"/>
      <c r="K134"/>
      <c r="L134"/>
      <c r="M134"/>
      <c r="N134"/>
      <c r="O134"/>
      <c r="P134"/>
    </row>
    <row r="135" spans="2:16" x14ac:dyDescent="0.25">
      <c r="B135"/>
      <c r="C135"/>
      <c r="D135"/>
      <c r="E135"/>
      <c r="F135"/>
      <c r="G135"/>
      <c r="H135"/>
      <c r="I135"/>
      <c r="J135"/>
      <c r="K135"/>
      <c r="L135"/>
      <c r="M135"/>
      <c r="N135"/>
      <c r="O135"/>
      <c r="P135"/>
    </row>
    <row r="136" spans="2:16" x14ac:dyDescent="0.25">
      <c r="B136"/>
      <c r="C136"/>
      <c r="D136"/>
      <c r="E136"/>
      <c r="F136"/>
      <c r="G136"/>
      <c r="H136"/>
      <c r="I136"/>
      <c r="J136"/>
      <c r="K136"/>
      <c r="L136"/>
      <c r="M136"/>
      <c r="N136"/>
      <c r="O136"/>
      <c r="P136"/>
    </row>
    <row r="137" spans="2:16" x14ac:dyDescent="0.25">
      <c r="B137"/>
      <c r="C137"/>
      <c r="D137"/>
      <c r="E137"/>
      <c r="F137"/>
      <c r="G137"/>
      <c r="H137"/>
      <c r="I137"/>
      <c r="J137"/>
      <c r="K137"/>
      <c r="L137"/>
      <c r="M137"/>
      <c r="N137"/>
      <c r="O137"/>
      <c r="P137"/>
    </row>
    <row r="138" spans="2:16" x14ac:dyDescent="0.25">
      <c r="B138"/>
      <c r="C138"/>
      <c r="D138"/>
      <c r="E138"/>
      <c r="F138"/>
      <c r="G138"/>
      <c r="H138"/>
      <c r="I138"/>
      <c r="J138"/>
      <c r="K138"/>
      <c r="L138"/>
      <c r="M138"/>
      <c r="N138"/>
      <c r="O138"/>
      <c r="P138"/>
    </row>
    <row r="139" spans="2:16" x14ac:dyDescent="0.25">
      <c r="B139"/>
      <c r="C139"/>
      <c r="D139"/>
      <c r="E139"/>
      <c r="F139"/>
      <c r="G139"/>
      <c r="H139"/>
      <c r="I139"/>
      <c r="J139"/>
      <c r="K139"/>
      <c r="L139"/>
      <c r="M139"/>
      <c r="N139"/>
      <c r="O139"/>
      <c r="P139"/>
    </row>
    <row r="140" spans="2:16" x14ac:dyDescent="0.25">
      <c r="B140"/>
      <c r="C140"/>
      <c r="D140"/>
      <c r="E140"/>
      <c r="F140"/>
      <c r="G140"/>
      <c r="H140"/>
      <c r="I140"/>
      <c r="J140"/>
      <c r="K140"/>
      <c r="L140"/>
      <c r="M140"/>
      <c r="N140"/>
      <c r="O140"/>
      <c r="P140"/>
    </row>
    <row r="141" spans="2:16" x14ac:dyDescent="0.25">
      <c r="B141"/>
      <c r="C141"/>
      <c r="D141"/>
      <c r="E141"/>
      <c r="F141"/>
      <c r="G141"/>
      <c r="H141"/>
      <c r="I141"/>
      <c r="J141"/>
      <c r="K141"/>
      <c r="L141"/>
      <c r="M141"/>
      <c r="N141"/>
      <c r="O141"/>
      <c r="P141"/>
    </row>
    <row r="142" spans="2:16" x14ac:dyDescent="0.25">
      <c r="B142"/>
      <c r="C142"/>
      <c r="D142"/>
      <c r="E142"/>
      <c r="F142"/>
      <c r="G142"/>
      <c r="H142"/>
      <c r="I142"/>
      <c r="J142"/>
      <c r="K142"/>
      <c r="L142"/>
      <c r="M142"/>
      <c r="N142"/>
      <c r="O142"/>
      <c r="P142"/>
    </row>
    <row r="143" spans="2:16" x14ac:dyDescent="0.25">
      <c r="B143"/>
      <c r="C143"/>
      <c r="D143"/>
      <c r="E143"/>
      <c r="F143"/>
      <c r="G143"/>
      <c r="H143"/>
      <c r="I143"/>
      <c r="J143"/>
      <c r="K143"/>
      <c r="L143"/>
      <c r="M143"/>
      <c r="N143"/>
      <c r="O143"/>
      <c r="P143"/>
    </row>
    <row r="144" spans="2:16" x14ac:dyDescent="0.25">
      <c r="B144"/>
      <c r="C144"/>
      <c r="D144"/>
      <c r="E144"/>
      <c r="F144"/>
      <c r="G144"/>
      <c r="H144"/>
      <c r="I144"/>
      <c r="J144"/>
      <c r="K144"/>
      <c r="L144"/>
      <c r="M144"/>
      <c r="N144"/>
      <c r="O144"/>
      <c r="P144"/>
    </row>
    <row r="145" spans="2:16" x14ac:dyDescent="0.25">
      <c r="B145"/>
      <c r="C145"/>
      <c r="D145"/>
      <c r="E145"/>
      <c r="F145"/>
      <c r="G145"/>
      <c r="H145"/>
      <c r="I145"/>
      <c r="J145"/>
      <c r="K145"/>
      <c r="L145"/>
      <c r="M145"/>
      <c r="N145"/>
      <c r="O145"/>
      <c r="P145"/>
    </row>
    <row r="146" spans="2:16" x14ac:dyDescent="0.25">
      <c r="B146"/>
      <c r="C146"/>
      <c r="D146"/>
      <c r="E146"/>
      <c r="F146"/>
      <c r="G146"/>
      <c r="H146"/>
      <c r="I146"/>
      <c r="J146"/>
      <c r="K146"/>
      <c r="L146"/>
      <c r="M146"/>
      <c r="N146"/>
      <c r="O146"/>
      <c r="P146"/>
    </row>
    <row r="147" spans="2:16" x14ac:dyDescent="0.25">
      <c r="B147"/>
      <c r="C147"/>
      <c r="D147"/>
      <c r="E147"/>
      <c r="F147"/>
      <c r="G147"/>
      <c r="H147"/>
      <c r="I147"/>
      <c r="J147"/>
      <c r="K147"/>
      <c r="L147"/>
      <c r="M147"/>
      <c r="N147"/>
      <c r="O147"/>
      <c r="P147"/>
    </row>
    <row r="148" spans="2:16" x14ac:dyDescent="0.25">
      <c r="B148"/>
      <c r="C148"/>
      <c r="D148"/>
      <c r="E148"/>
      <c r="F148"/>
      <c r="G148"/>
      <c r="H148"/>
      <c r="I148"/>
      <c r="J148"/>
      <c r="K148"/>
      <c r="L148"/>
      <c r="M148"/>
      <c r="N148"/>
      <c r="O148"/>
      <c r="P148"/>
    </row>
    <row r="149" spans="2:16" x14ac:dyDescent="0.25">
      <c r="B149"/>
      <c r="C149"/>
      <c r="D149"/>
      <c r="E149"/>
    </row>
    <row r="150" spans="2:16" x14ac:dyDescent="0.25">
      <c r="B150"/>
    </row>
    <row r="151" spans="2:16" x14ac:dyDescent="0.25">
      <c r="B151"/>
    </row>
    <row r="152" spans="2:16" x14ac:dyDescent="0.25">
      <c r="B152"/>
    </row>
    <row r="153" spans="2:16" x14ac:dyDescent="0.25">
      <c r="B153"/>
    </row>
    <row r="154" spans="2:16" x14ac:dyDescent="0.25">
      <c r="B154"/>
    </row>
  </sheetData>
  <mergeCells count="45">
    <mergeCell ref="W9:X9"/>
    <mergeCell ref="B1:AB1"/>
    <mergeCell ref="B2:AB2"/>
    <mergeCell ref="B3:AB3"/>
    <mergeCell ref="B4:AB4"/>
    <mergeCell ref="B5:AB5"/>
    <mergeCell ref="S9:T9"/>
    <mergeCell ref="G8:J8"/>
    <mergeCell ref="K8:N8"/>
    <mergeCell ref="O8:R8"/>
    <mergeCell ref="U9:V9"/>
    <mergeCell ref="I9:J9"/>
    <mergeCell ref="K9:L9"/>
    <mergeCell ref="M9:N9"/>
    <mergeCell ref="O9:P9"/>
    <mergeCell ref="Q9:R9"/>
    <mergeCell ref="F11:F12"/>
    <mergeCell ref="A7:F9"/>
    <mergeCell ref="G7:AB7"/>
    <mergeCell ref="Y11:Y12"/>
    <mergeCell ref="Z11:Z12"/>
    <mergeCell ref="AA11:AA12"/>
    <mergeCell ref="AB11:AB12"/>
    <mergeCell ref="D10:E10"/>
    <mergeCell ref="A11:A12"/>
    <mergeCell ref="B11:B12"/>
    <mergeCell ref="C11:C12"/>
    <mergeCell ref="D11:E11"/>
    <mergeCell ref="S8:V8"/>
    <mergeCell ref="W8:X8"/>
    <mergeCell ref="Y8:AB9"/>
    <mergeCell ref="G9:H9"/>
    <mergeCell ref="B110:B111"/>
    <mergeCell ref="C110:Z110"/>
    <mergeCell ref="C111:Z111"/>
    <mergeCell ref="AA114:AB114"/>
    <mergeCell ref="C115:E115"/>
    <mergeCell ref="H115:I115"/>
    <mergeCell ref="Y115:Z115"/>
    <mergeCell ref="AA115:AB115"/>
    <mergeCell ref="E118:W119"/>
    <mergeCell ref="E121:W121"/>
    <mergeCell ref="C114:E114"/>
    <mergeCell ref="H114:I114"/>
    <mergeCell ref="Y114:Z114"/>
  </mergeCells>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90"/>
  <sheetViews>
    <sheetView workbookViewId="0">
      <selection activeCell="G7" sqref="G7:J7"/>
    </sheetView>
  </sheetViews>
  <sheetFormatPr baseColWidth="10" defaultColWidth="9.140625" defaultRowHeight="15" x14ac:dyDescent="0.25"/>
  <cols>
    <col min="1" max="1" width="6.140625" customWidth="1"/>
    <col min="2" max="2" width="23.42578125" style="1" customWidth="1"/>
    <col min="3" max="3" width="15.7109375" style="1" customWidth="1"/>
    <col min="4" max="4" width="12.7109375" style="1" customWidth="1"/>
    <col min="5" max="5" width="14.28515625" style="1" customWidth="1"/>
    <col min="6" max="6" width="12.7109375" style="1" customWidth="1"/>
    <col min="7" max="7" width="12.42578125" style="1" customWidth="1"/>
    <col min="8" max="8" width="13.28515625" style="1" customWidth="1"/>
    <col min="9" max="9" width="13.5703125" style="1" customWidth="1"/>
    <col min="10" max="14" width="12.7109375" style="1" customWidth="1"/>
    <col min="15" max="15" width="13.42578125" style="1" customWidth="1"/>
    <col min="16" max="16" width="13.140625" style="1" customWidth="1"/>
    <col min="17" max="22" width="12.7109375" customWidth="1"/>
    <col min="23" max="23" width="15.28515625" customWidth="1"/>
    <col min="24" max="24" width="16.85546875" style="4" customWidth="1"/>
    <col min="25" max="26" width="12.7109375" customWidth="1"/>
    <col min="27" max="27" width="16.140625" style="4" customWidth="1"/>
    <col min="28" max="28" width="14.85546875" customWidth="1"/>
    <col min="257" max="257" width="6.140625" customWidth="1"/>
    <col min="258" max="258" width="23.42578125" customWidth="1"/>
    <col min="259" max="259" width="15.7109375" customWidth="1"/>
    <col min="260" max="260" width="12.7109375" customWidth="1"/>
    <col min="261" max="261" width="14.28515625" customWidth="1"/>
    <col min="262" max="262" width="12.7109375" customWidth="1"/>
    <col min="263" max="263" width="12.42578125" customWidth="1"/>
    <col min="264" max="264" width="13.28515625" customWidth="1"/>
    <col min="265" max="265" width="13.5703125" customWidth="1"/>
    <col min="266" max="270" width="12.7109375" customWidth="1"/>
    <col min="271" max="271" width="13.42578125" customWidth="1"/>
    <col min="272" max="272" width="13.140625" customWidth="1"/>
    <col min="273" max="278" width="12.7109375" customWidth="1"/>
    <col min="279" max="279" width="15.28515625" customWidth="1"/>
    <col min="280" max="280" width="16.85546875" customWidth="1"/>
    <col min="281" max="282" width="12.7109375" customWidth="1"/>
    <col min="283" max="283" width="16.140625" customWidth="1"/>
    <col min="284" max="284" width="14.85546875" customWidth="1"/>
    <col min="513" max="513" width="6.140625" customWidth="1"/>
    <col min="514" max="514" width="23.42578125" customWidth="1"/>
    <col min="515" max="515" width="15.7109375" customWidth="1"/>
    <col min="516" max="516" width="12.7109375" customWidth="1"/>
    <col min="517" max="517" width="14.28515625" customWidth="1"/>
    <col min="518" max="518" width="12.7109375" customWidth="1"/>
    <col min="519" max="519" width="12.42578125" customWidth="1"/>
    <col min="520" max="520" width="13.28515625" customWidth="1"/>
    <col min="521" max="521" width="13.5703125" customWidth="1"/>
    <col min="522" max="526" width="12.7109375" customWidth="1"/>
    <col min="527" max="527" width="13.42578125" customWidth="1"/>
    <col min="528" max="528" width="13.140625" customWidth="1"/>
    <col min="529" max="534" width="12.7109375" customWidth="1"/>
    <col min="535" max="535" width="15.28515625" customWidth="1"/>
    <col min="536" max="536" width="16.85546875" customWidth="1"/>
    <col min="537" max="538" width="12.7109375" customWidth="1"/>
    <col min="539" max="539" width="16.140625" customWidth="1"/>
    <col min="540" max="540" width="14.85546875" customWidth="1"/>
    <col min="769" max="769" width="6.140625" customWidth="1"/>
    <col min="770" max="770" width="23.42578125" customWidth="1"/>
    <col min="771" max="771" width="15.7109375" customWidth="1"/>
    <col min="772" max="772" width="12.7109375" customWidth="1"/>
    <col min="773" max="773" width="14.28515625" customWidth="1"/>
    <col min="774" max="774" width="12.7109375" customWidth="1"/>
    <col min="775" max="775" width="12.42578125" customWidth="1"/>
    <col min="776" max="776" width="13.28515625" customWidth="1"/>
    <col min="777" max="777" width="13.5703125" customWidth="1"/>
    <col min="778" max="782" width="12.7109375" customWidth="1"/>
    <col min="783" max="783" width="13.42578125" customWidth="1"/>
    <col min="784" max="784" width="13.140625" customWidth="1"/>
    <col min="785" max="790" width="12.7109375" customWidth="1"/>
    <col min="791" max="791" width="15.28515625" customWidth="1"/>
    <col min="792" max="792" width="16.85546875" customWidth="1"/>
    <col min="793" max="794" width="12.7109375" customWidth="1"/>
    <col min="795" max="795" width="16.140625" customWidth="1"/>
    <col min="796" max="796" width="14.85546875" customWidth="1"/>
    <col min="1025" max="1025" width="6.140625" customWidth="1"/>
    <col min="1026" max="1026" width="23.42578125" customWidth="1"/>
    <col min="1027" max="1027" width="15.7109375" customWidth="1"/>
    <col min="1028" max="1028" width="12.7109375" customWidth="1"/>
    <col min="1029" max="1029" width="14.28515625" customWidth="1"/>
    <col min="1030" max="1030" width="12.7109375" customWidth="1"/>
    <col min="1031" max="1031" width="12.42578125" customWidth="1"/>
    <col min="1032" max="1032" width="13.28515625" customWidth="1"/>
    <col min="1033" max="1033" width="13.5703125" customWidth="1"/>
    <col min="1034" max="1038" width="12.7109375" customWidth="1"/>
    <col min="1039" max="1039" width="13.42578125" customWidth="1"/>
    <col min="1040" max="1040" width="13.140625" customWidth="1"/>
    <col min="1041" max="1046" width="12.7109375" customWidth="1"/>
    <col min="1047" max="1047" width="15.28515625" customWidth="1"/>
    <col min="1048" max="1048" width="16.85546875" customWidth="1"/>
    <col min="1049" max="1050" width="12.7109375" customWidth="1"/>
    <col min="1051" max="1051" width="16.140625" customWidth="1"/>
    <col min="1052" max="1052" width="14.85546875" customWidth="1"/>
    <col min="1281" max="1281" width="6.140625" customWidth="1"/>
    <col min="1282" max="1282" width="23.42578125" customWidth="1"/>
    <col min="1283" max="1283" width="15.7109375" customWidth="1"/>
    <col min="1284" max="1284" width="12.7109375" customWidth="1"/>
    <col min="1285" max="1285" width="14.28515625" customWidth="1"/>
    <col min="1286" max="1286" width="12.7109375" customWidth="1"/>
    <col min="1287" max="1287" width="12.42578125" customWidth="1"/>
    <col min="1288" max="1288" width="13.28515625" customWidth="1"/>
    <col min="1289" max="1289" width="13.5703125" customWidth="1"/>
    <col min="1290" max="1294" width="12.7109375" customWidth="1"/>
    <col min="1295" max="1295" width="13.42578125" customWidth="1"/>
    <col min="1296" max="1296" width="13.140625" customWidth="1"/>
    <col min="1297" max="1302" width="12.7109375" customWidth="1"/>
    <col min="1303" max="1303" width="15.28515625" customWidth="1"/>
    <col min="1304" max="1304" width="16.85546875" customWidth="1"/>
    <col min="1305" max="1306" width="12.7109375" customWidth="1"/>
    <col min="1307" max="1307" width="16.140625" customWidth="1"/>
    <col min="1308" max="1308" width="14.85546875" customWidth="1"/>
    <col min="1537" max="1537" width="6.140625" customWidth="1"/>
    <col min="1538" max="1538" width="23.42578125" customWidth="1"/>
    <col min="1539" max="1539" width="15.7109375" customWidth="1"/>
    <col min="1540" max="1540" width="12.7109375" customWidth="1"/>
    <col min="1541" max="1541" width="14.28515625" customWidth="1"/>
    <col min="1542" max="1542" width="12.7109375" customWidth="1"/>
    <col min="1543" max="1543" width="12.42578125" customWidth="1"/>
    <col min="1544" max="1544" width="13.28515625" customWidth="1"/>
    <col min="1545" max="1545" width="13.5703125" customWidth="1"/>
    <col min="1546" max="1550" width="12.7109375" customWidth="1"/>
    <col min="1551" max="1551" width="13.42578125" customWidth="1"/>
    <col min="1552" max="1552" width="13.140625" customWidth="1"/>
    <col min="1553" max="1558" width="12.7109375" customWidth="1"/>
    <col min="1559" max="1559" width="15.28515625" customWidth="1"/>
    <col min="1560" max="1560" width="16.85546875" customWidth="1"/>
    <col min="1561" max="1562" width="12.7109375" customWidth="1"/>
    <col min="1563" max="1563" width="16.140625" customWidth="1"/>
    <col min="1564" max="1564" width="14.85546875" customWidth="1"/>
    <col min="1793" max="1793" width="6.140625" customWidth="1"/>
    <col min="1794" max="1794" width="23.42578125" customWidth="1"/>
    <col min="1795" max="1795" width="15.7109375" customWidth="1"/>
    <col min="1796" max="1796" width="12.7109375" customWidth="1"/>
    <col min="1797" max="1797" width="14.28515625" customWidth="1"/>
    <col min="1798" max="1798" width="12.7109375" customWidth="1"/>
    <col min="1799" max="1799" width="12.42578125" customWidth="1"/>
    <col min="1800" max="1800" width="13.28515625" customWidth="1"/>
    <col min="1801" max="1801" width="13.5703125" customWidth="1"/>
    <col min="1802" max="1806" width="12.7109375" customWidth="1"/>
    <col min="1807" max="1807" width="13.42578125" customWidth="1"/>
    <col min="1808" max="1808" width="13.140625" customWidth="1"/>
    <col min="1809" max="1814" width="12.7109375" customWidth="1"/>
    <col min="1815" max="1815" width="15.28515625" customWidth="1"/>
    <col min="1816" max="1816" width="16.85546875" customWidth="1"/>
    <col min="1817" max="1818" width="12.7109375" customWidth="1"/>
    <col min="1819" max="1819" width="16.140625" customWidth="1"/>
    <col min="1820" max="1820" width="14.85546875" customWidth="1"/>
    <col min="2049" max="2049" width="6.140625" customWidth="1"/>
    <col min="2050" max="2050" width="23.42578125" customWidth="1"/>
    <col min="2051" max="2051" width="15.7109375" customWidth="1"/>
    <col min="2052" max="2052" width="12.7109375" customWidth="1"/>
    <col min="2053" max="2053" width="14.28515625" customWidth="1"/>
    <col min="2054" max="2054" width="12.7109375" customWidth="1"/>
    <col min="2055" max="2055" width="12.42578125" customWidth="1"/>
    <col min="2056" max="2056" width="13.28515625" customWidth="1"/>
    <col min="2057" max="2057" width="13.5703125" customWidth="1"/>
    <col min="2058" max="2062" width="12.7109375" customWidth="1"/>
    <col min="2063" max="2063" width="13.42578125" customWidth="1"/>
    <col min="2064" max="2064" width="13.140625" customWidth="1"/>
    <col min="2065" max="2070" width="12.7109375" customWidth="1"/>
    <col min="2071" max="2071" width="15.28515625" customWidth="1"/>
    <col min="2072" max="2072" width="16.85546875" customWidth="1"/>
    <col min="2073" max="2074" width="12.7109375" customWidth="1"/>
    <col min="2075" max="2075" width="16.140625" customWidth="1"/>
    <col min="2076" max="2076" width="14.85546875" customWidth="1"/>
    <col min="2305" max="2305" width="6.140625" customWidth="1"/>
    <col min="2306" max="2306" width="23.42578125" customWidth="1"/>
    <col min="2307" max="2307" width="15.7109375" customWidth="1"/>
    <col min="2308" max="2308" width="12.7109375" customWidth="1"/>
    <col min="2309" max="2309" width="14.28515625" customWidth="1"/>
    <col min="2310" max="2310" width="12.7109375" customWidth="1"/>
    <col min="2311" max="2311" width="12.42578125" customWidth="1"/>
    <col min="2312" max="2312" width="13.28515625" customWidth="1"/>
    <col min="2313" max="2313" width="13.5703125" customWidth="1"/>
    <col min="2314" max="2318" width="12.7109375" customWidth="1"/>
    <col min="2319" max="2319" width="13.42578125" customWidth="1"/>
    <col min="2320" max="2320" width="13.140625" customWidth="1"/>
    <col min="2321" max="2326" width="12.7109375" customWidth="1"/>
    <col min="2327" max="2327" width="15.28515625" customWidth="1"/>
    <col min="2328" max="2328" width="16.85546875" customWidth="1"/>
    <col min="2329" max="2330" width="12.7109375" customWidth="1"/>
    <col min="2331" max="2331" width="16.140625" customWidth="1"/>
    <col min="2332" max="2332" width="14.85546875" customWidth="1"/>
    <col min="2561" max="2561" width="6.140625" customWidth="1"/>
    <col min="2562" max="2562" width="23.42578125" customWidth="1"/>
    <col min="2563" max="2563" width="15.7109375" customWidth="1"/>
    <col min="2564" max="2564" width="12.7109375" customWidth="1"/>
    <col min="2565" max="2565" width="14.28515625" customWidth="1"/>
    <col min="2566" max="2566" width="12.7109375" customWidth="1"/>
    <col min="2567" max="2567" width="12.42578125" customWidth="1"/>
    <col min="2568" max="2568" width="13.28515625" customWidth="1"/>
    <col min="2569" max="2569" width="13.5703125" customWidth="1"/>
    <col min="2570" max="2574" width="12.7109375" customWidth="1"/>
    <col min="2575" max="2575" width="13.42578125" customWidth="1"/>
    <col min="2576" max="2576" width="13.140625" customWidth="1"/>
    <col min="2577" max="2582" width="12.7109375" customWidth="1"/>
    <col min="2583" max="2583" width="15.28515625" customWidth="1"/>
    <col min="2584" max="2584" width="16.85546875" customWidth="1"/>
    <col min="2585" max="2586" width="12.7109375" customWidth="1"/>
    <col min="2587" max="2587" width="16.140625" customWidth="1"/>
    <col min="2588" max="2588" width="14.85546875" customWidth="1"/>
    <col min="2817" max="2817" width="6.140625" customWidth="1"/>
    <col min="2818" max="2818" width="23.42578125" customWidth="1"/>
    <col min="2819" max="2819" width="15.7109375" customWidth="1"/>
    <col min="2820" max="2820" width="12.7109375" customWidth="1"/>
    <col min="2821" max="2821" width="14.28515625" customWidth="1"/>
    <col min="2822" max="2822" width="12.7109375" customWidth="1"/>
    <col min="2823" max="2823" width="12.42578125" customWidth="1"/>
    <col min="2824" max="2824" width="13.28515625" customWidth="1"/>
    <col min="2825" max="2825" width="13.5703125" customWidth="1"/>
    <col min="2826" max="2830" width="12.7109375" customWidth="1"/>
    <col min="2831" max="2831" width="13.42578125" customWidth="1"/>
    <col min="2832" max="2832" width="13.140625" customWidth="1"/>
    <col min="2833" max="2838" width="12.7109375" customWidth="1"/>
    <col min="2839" max="2839" width="15.28515625" customWidth="1"/>
    <col min="2840" max="2840" width="16.85546875" customWidth="1"/>
    <col min="2841" max="2842" width="12.7109375" customWidth="1"/>
    <col min="2843" max="2843" width="16.140625" customWidth="1"/>
    <col min="2844" max="2844" width="14.85546875" customWidth="1"/>
    <col min="3073" max="3073" width="6.140625" customWidth="1"/>
    <col min="3074" max="3074" width="23.42578125" customWidth="1"/>
    <col min="3075" max="3075" width="15.7109375" customWidth="1"/>
    <col min="3076" max="3076" width="12.7109375" customWidth="1"/>
    <col min="3077" max="3077" width="14.28515625" customWidth="1"/>
    <col min="3078" max="3078" width="12.7109375" customWidth="1"/>
    <col min="3079" max="3079" width="12.42578125" customWidth="1"/>
    <col min="3080" max="3080" width="13.28515625" customWidth="1"/>
    <col min="3081" max="3081" width="13.5703125" customWidth="1"/>
    <col min="3082" max="3086" width="12.7109375" customWidth="1"/>
    <col min="3087" max="3087" width="13.42578125" customWidth="1"/>
    <col min="3088" max="3088" width="13.140625" customWidth="1"/>
    <col min="3089" max="3094" width="12.7109375" customWidth="1"/>
    <col min="3095" max="3095" width="15.28515625" customWidth="1"/>
    <col min="3096" max="3096" width="16.85546875" customWidth="1"/>
    <col min="3097" max="3098" width="12.7109375" customWidth="1"/>
    <col min="3099" max="3099" width="16.140625" customWidth="1"/>
    <col min="3100" max="3100" width="14.85546875" customWidth="1"/>
    <col min="3329" max="3329" width="6.140625" customWidth="1"/>
    <col min="3330" max="3330" width="23.42578125" customWidth="1"/>
    <col min="3331" max="3331" width="15.7109375" customWidth="1"/>
    <col min="3332" max="3332" width="12.7109375" customWidth="1"/>
    <col min="3333" max="3333" width="14.28515625" customWidth="1"/>
    <col min="3334" max="3334" width="12.7109375" customWidth="1"/>
    <col min="3335" max="3335" width="12.42578125" customWidth="1"/>
    <col min="3336" max="3336" width="13.28515625" customWidth="1"/>
    <col min="3337" max="3337" width="13.5703125" customWidth="1"/>
    <col min="3338" max="3342" width="12.7109375" customWidth="1"/>
    <col min="3343" max="3343" width="13.42578125" customWidth="1"/>
    <col min="3344" max="3344" width="13.140625" customWidth="1"/>
    <col min="3345" max="3350" width="12.7109375" customWidth="1"/>
    <col min="3351" max="3351" width="15.28515625" customWidth="1"/>
    <col min="3352" max="3352" width="16.85546875" customWidth="1"/>
    <col min="3353" max="3354" width="12.7109375" customWidth="1"/>
    <col min="3355" max="3355" width="16.140625" customWidth="1"/>
    <col min="3356" max="3356" width="14.85546875" customWidth="1"/>
    <col min="3585" max="3585" width="6.140625" customWidth="1"/>
    <col min="3586" max="3586" width="23.42578125" customWidth="1"/>
    <col min="3587" max="3587" width="15.7109375" customWidth="1"/>
    <col min="3588" max="3588" width="12.7109375" customWidth="1"/>
    <col min="3589" max="3589" width="14.28515625" customWidth="1"/>
    <col min="3590" max="3590" width="12.7109375" customWidth="1"/>
    <col min="3591" max="3591" width="12.42578125" customWidth="1"/>
    <col min="3592" max="3592" width="13.28515625" customWidth="1"/>
    <col min="3593" max="3593" width="13.5703125" customWidth="1"/>
    <col min="3594" max="3598" width="12.7109375" customWidth="1"/>
    <col min="3599" max="3599" width="13.42578125" customWidth="1"/>
    <col min="3600" max="3600" width="13.140625" customWidth="1"/>
    <col min="3601" max="3606" width="12.7109375" customWidth="1"/>
    <col min="3607" max="3607" width="15.28515625" customWidth="1"/>
    <col min="3608" max="3608" width="16.85546875" customWidth="1"/>
    <col min="3609" max="3610" width="12.7109375" customWidth="1"/>
    <col min="3611" max="3611" width="16.140625" customWidth="1"/>
    <col min="3612" max="3612" width="14.85546875" customWidth="1"/>
    <col min="3841" max="3841" width="6.140625" customWidth="1"/>
    <col min="3842" max="3842" width="23.42578125" customWidth="1"/>
    <col min="3843" max="3843" width="15.7109375" customWidth="1"/>
    <col min="3844" max="3844" width="12.7109375" customWidth="1"/>
    <col min="3845" max="3845" width="14.28515625" customWidth="1"/>
    <col min="3846" max="3846" width="12.7109375" customWidth="1"/>
    <col min="3847" max="3847" width="12.42578125" customWidth="1"/>
    <col min="3848" max="3848" width="13.28515625" customWidth="1"/>
    <col min="3849" max="3849" width="13.5703125" customWidth="1"/>
    <col min="3850" max="3854" width="12.7109375" customWidth="1"/>
    <col min="3855" max="3855" width="13.42578125" customWidth="1"/>
    <col min="3856" max="3856" width="13.140625" customWidth="1"/>
    <col min="3857" max="3862" width="12.7109375" customWidth="1"/>
    <col min="3863" max="3863" width="15.28515625" customWidth="1"/>
    <col min="3864" max="3864" width="16.85546875" customWidth="1"/>
    <col min="3865" max="3866" width="12.7109375" customWidth="1"/>
    <col min="3867" max="3867" width="16.140625" customWidth="1"/>
    <col min="3868" max="3868" width="14.85546875" customWidth="1"/>
    <col min="4097" max="4097" width="6.140625" customWidth="1"/>
    <col min="4098" max="4098" width="23.42578125" customWidth="1"/>
    <col min="4099" max="4099" width="15.7109375" customWidth="1"/>
    <col min="4100" max="4100" width="12.7109375" customWidth="1"/>
    <col min="4101" max="4101" width="14.28515625" customWidth="1"/>
    <col min="4102" max="4102" width="12.7109375" customWidth="1"/>
    <col min="4103" max="4103" width="12.42578125" customWidth="1"/>
    <col min="4104" max="4104" width="13.28515625" customWidth="1"/>
    <col min="4105" max="4105" width="13.5703125" customWidth="1"/>
    <col min="4106" max="4110" width="12.7109375" customWidth="1"/>
    <col min="4111" max="4111" width="13.42578125" customWidth="1"/>
    <col min="4112" max="4112" width="13.140625" customWidth="1"/>
    <col min="4113" max="4118" width="12.7109375" customWidth="1"/>
    <col min="4119" max="4119" width="15.28515625" customWidth="1"/>
    <col min="4120" max="4120" width="16.85546875" customWidth="1"/>
    <col min="4121" max="4122" width="12.7109375" customWidth="1"/>
    <col min="4123" max="4123" width="16.140625" customWidth="1"/>
    <col min="4124" max="4124" width="14.85546875" customWidth="1"/>
    <col min="4353" max="4353" width="6.140625" customWidth="1"/>
    <col min="4354" max="4354" width="23.42578125" customWidth="1"/>
    <col min="4355" max="4355" width="15.7109375" customWidth="1"/>
    <col min="4356" max="4356" width="12.7109375" customWidth="1"/>
    <col min="4357" max="4357" width="14.28515625" customWidth="1"/>
    <col min="4358" max="4358" width="12.7109375" customWidth="1"/>
    <col min="4359" max="4359" width="12.42578125" customWidth="1"/>
    <col min="4360" max="4360" width="13.28515625" customWidth="1"/>
    <col min="4361" max="4361" width="13.5703125" customWidth="1"/>
    <col min="4362" max="4366" width="12.7109375" customWidth="1"/>
    <col min="4367" max="4367" width="13.42578125" customWidth="1"/>
    <col min="4368" max="4368" width="13.140625" customWidth="1"/>
    <col min="4369" max="4374" width="12.7109375" customWidth="1"/>
    <col min="4375" max="4375" width="15.28515625" customWidth="1"/>
    <col min="4376" max="4376" width="16.85546875" customWidth="1"/>
    <col min="4377" max="4378" width="12.7109375" customWidth="1"/>
    <col min="4379" max="4379" width="16.140625" customWidth="1"/>
    <col min="4380" max="4380" width="14.85546875" customWidth="1"/>
    <col min="4609" max="4609" width="6.140625" customWidth="1"/>
    <col min="4610" max="4610" width="23.42578125" customWidth="1"/>
    <col min="4611" max="4611" width="15.7109375" customWidth="1"/>
    <col min="4612" max="4612" width="12.7109375" customWidth="1"/>
    <col min="4613" max="4613" width="14.28515625" customWidth="1"/>
    <col min="4614" max="4614" width="12.7109375" customWidth="1"/>
    <col min="4615" max="4615" width="12.42578125" customWidth="1"/>
    <col min="4616" max="4616" width="13.28515625" customWidth="1"/>
    <col min="4617" max="4617" width="13.5703125" customWidth="1"/>
    <col min="4618" max="4622" width="12.7109375" customWidth="1"/>
    <col min="4623" max="4623" width="13.42578125" customWidth="1"/>
    <col min="4624" max="4624" width="13.140625" customWidth="1"/>
    <col min="4625" max="4630" width="12.7109375" customWidth="1"/>
    <col min="4631" max="4631" width="15.28515625" customWidth="1"/>
    <col min="4632" max="4632" width="16.85546875" customWidth="1"/>
    <col min="4633" max="4634" width="12.7109375" customWidth="1"/>
    <col min="4635" max="4635" width="16.140625" customWidth="1"/>
    <col min="4636" max="4636" width="14.85546875" customWidth="1"/>
    <col min="4865" max="4865" width="6.140625" customWidth="1"/>
    <col min="4866" max="4866" width="23.42578125" customWidth="1"/>
    <col min="4867" max="4867" width="15.7109375" customWidth="1"/>
    <col min="4868" max="4868" width="12.7109375" customWidth="1"/>
    <col min="4869" max="4869" width="14.28515625" customWidth="1"/>
    <col min="4870" max="4870" width="12.7109375" customWidth="1"/>
    <col min="4871" max="4871" width="12.42578125" customWidth="1"/>
    <col min="4872" max="4872" width="13.28515625" customWidth="1"/>
    <col min="4873" max="4873" width="13.5703125" customWidth="1"/>
    <col min="4874" max="4878" width="12.7109375" customWidth="1"/>
    <col min="4879" max="4879" width="13.42578125" customWidth="1"/>
    <col min="4880" max="4880" width="13.140625" customWidth="1"/>
    <col min="4881" max="4886" width="12.7109375" customWidth="1"/>
    <col min="4887" max="4887" width="15.28515625" customWidth="1"/>
    <col min="4888" max="4888" width="16.85546875" customWidth="1"/>
    <col min="4889" max="4890" width="12.7109375" customWidth="1"/>
    <col min="4891" max="4891" width="16.140625" customWidth="1"/>
    <col min="4892" max="4892" width="14.85546875" customWidth="1"/>
    <col min="5121" max="5121" width="6.140625" customWidth="1"/>
    <col min="5122" max="5122" width="23.42578125" customWidth="1"/>
    <col min="5123" max="5123" width="15.7109375" customWidth="1"/>
    <col min="5124" max="5124" width="12.7109375" customWidth="1"/>
    <col min="5125" max="5125" width="14.28515625" customWidth="1"/>
    <col min="5126" max="5126" width="12.7109375" customWidth="1"/>
    <col min="5127" max="5127" width="12.42578125" customWidth="1"/>
    <col min="5128" max="5128" width="13.28515625" customWidth="1"/>
    <col min="5129" max="5129" width="13.5703125" customWidth="1"/>
    <col min="5130" max="5134" width="12.7109375" customWidth="1"/>
    <col min="5135" max="5135" width="13.42578125" customWidth="1"/>
    <col min="5136" max="5136" width="13.140625" customWidth="1"/>
    <col min="5137" max="5142" width="12.7109375" customWidth="1"/>
    <col min="5143" max="5143" width="15.28515625" customWidth="1"/>
    <col min="5144" max="5144" width="16.85546875" customWidth="1"/>
    <col min="5145" max="5146" width="12.7109375" customWidth="1"/>
    <col min="5147" max="5147" width="16.140625" customWidth="1"/>
    <col min="5148" max="5148" width="14.85546875" customWidth="1"/>
    <col min="5377" max="5377" width="6.140625" customWidth="1"/>
    <col min="5378" max="5378" width="23.42578125" customWidth="1"/>
    <col min="5379" max="5379" width="15.7109375" customWidth="1"/>
    <col min="5380" max="5380" width="12.7109375" customWidth="1"/>
    <col min="5381" max="5381" width="14.28515625" customWidth="1"/>
    <col min="5382" max="5382" width="12.7109375" customWidth="1"/>
    <col min="5383" max="5383" width="12.42578125" customWidth="1"/>
    <col min="5384" max="5384" width="13.28515625" customWidth="1"/>
    <col min="5385" max="5385" width="13.5703125" customWidth="1"/>
    <col min="5386" max="5390" width="12.7109375" customWidth="1"/>
    <col min="5391" max="5391" width="13.42578125" customWidth="1"/>
    <col min="5392" max="5392" width="13.140625" customWidth="1"/>
    <col min="5393" max="5398" width="12.7109375" customWidth="1"/>
    <col min="5399" max="5399" width="15.28515625" customWidth="1"/>
    <col min="5400" max="5400" width="16.85546875" customWidth="1"/>
    <col min="5401" max="5402" width="12.7109375" customWidth="1"/>
    <col min="5403" max="5403" width="16.140625" customWidth="1"/>
    <col min="5404" max="5404" width="14.85546875" customWidth="1"/>
    <col min="5633" max="5633" width="6.140625" customWidth="1"/>
    <col min="5634" max="5634" width="23.42578125" customWidth="1"/>
    <col min="5635" max="5635" width="15.7109375" customWidth="1"/>
    <col min="5636" max="5636" width="12.7109375" customWidth="1"/>
    <col min="5637" max="5637" width="14.28515625" customWidth="1"/>
    <col min="5638" max="5638" width="12.7109375" customWidth="1"/>
    <col min="5639" max="5639" width="12.42578125" customWidth="1"/>
    <col min="5640" max="5640" width="13.28515625" customWidth="1"/>
    <col min="5641" max="5641" width="13.5703125" customWidth="1"/>
    <col min="5642" max="5646" width="12.7109375" customWidth="1"/>
    <col min="5647" max="5647" width="13.42578125" customWidth="1"/>
    <col min="5648" max="5648" width="13.140625" customWidth="1"/>
    <col min="5649" max="5654" width="12.7109375" customWidth="1"/>
    <col min="5655" max="5655" width="15.28515625" customWidth="1"/>
    <col min="5656" max="5656" width="16.85546875" customWidth="1"/>
    <col min="5657" max="5658" width="12.7109375" customWidth="1"/>
    <col min="5659" max="5659" width="16.140625" customWidth="1"/>
    <col min="5660" max="5660" width="14.85546875" customWidth="1"/>
    <col min="5889" max="5889" width="6.140625" customWidth="1"/>
    <col min="5890" max="5890" width="23.42578125" customWidth="1"/>
    <col min="5891" max="5891" width="15.7109375" customWidth="1"/>
    <col min="5892" max="5892" width="12.7109375" customWidth="1"/>
    <col min="5893" max="5893" width="14.28515625" customWidth="1"/>
    <col min="5894" max="5894" width="12.7109375" customWidth="1"/>
    <col min="5895" max="5895" width="12.42578125" customWidth="1"/>
    <col min="5896" max="5896" width="13.28515625" customWidth="1"/>
    <col min="5897" max="5897" width="13.5703125" customWidth="1"/>
    <col min="5898" max="5902" width="12.7109375" customWidth="1"/>
    <col min="5903" max="5903" width="13.42578125" customWidth="1"/>
    <col min="5904" max="5904" width="13.140625" customWidth="1"/>
    <col min="5905" max="5910" width="12.7109375" customWidth="1"/>
    <col min="5911" max="5911" width="15.28515625" customWidth="1"/>
    <col min="5912" max="5912" width="16.85546875" customWidth="1"/>
    <col min="5913" max="5914" width="12.7109375" customWidth="1"/>
    <col min="5915" max="5915" width="16.140625" customWidth="1"/>
    <col min="5916" max="5916" width="14.85546875" customWidth="1"/>
    <col min="6145" max="6145" width="6.140625" customWidth="1"/>
    <col min="6146" max="6146" width="23.42578125" customWidth="1"/>
    <col min="6147" max="6147" width="15.7109375" customWidth="1"/>
    <col min="6148" max="6148" width="12.7109375" customWidth="1"/>
    <col min="6149" max="6149" width="14.28515625" customWidth="1"/>
    <col min="6150" max="6150" width="12.7109375" customWidth="1"/>
    <col min="6151" max="6151" width="12.42578125" customWidth="1"/>
    <col min="6152" max="6152" width="13.28515625" customWidth="1"/>
    <col min="6153" max="6153" width="13.5703125" customWidth="1"/>
    <col min="6154" max="6158" width="12.7109375" customWidth="1"/>
    <col min="6159" max="6159" width="13.42578125" customWidth="1"/>
    <col min="6160" max="6160" width="13.140625" customWidth="1"/>
    <col min="6161" max="6166" width="12.7109375" customWidth="1"/>
    <col min="6167" max="6167" width="15.28515625" customWidth="1"/>
    <col min="6168" max="6168" width="16.85546875" customWidth="1"/>
    <col min="6169" max="6170" width="12.7109375" customWidth="1"/>
    <col min="6171" max="6171" width="16.140625" customWidth="1"/>
    <col min="6172" max="6172" width="14.85546875" customWidth="1"/>
    <col min="6401" max="6401" width="6.140625" customWidth="1"/>
    <col min="6402" max="6402" width="23.42578125" customWidth="1"/>
    <col min="6403" max="6403" width="15.7109375" customWidth="1"/>
    <col min="6404" max="6404" width="12.7109375" customWidth="1"/>
    <col min="6405" max="6405" width="14.28515625" customWidth="1"/>
    <col min="6406" max="6406" width="12.7109375" customWidth="1"/>
    <col min="6407" max="6407" width="12.42578125" customWidth="1"/>
    <col min="6408" max="6408" width="13.28515625" customWidth="1"/>
    <col min="6409" max="6409" width="13.5703125" customWidth="1"/>
    <col min="6410" max="6414" width="12.7109375" customWidth="1"/>
    <col min="6415" max="6415" width="13.42578125" customWidth="1"/>
    <col min="6416" max="6416" width="13.140625" customWidth="1"/>
    <col min="6417" max="6422" width="12.7109375" customWidth="1"/>
    <col min="6423" max="6423" width="15.28515625" customWidth="1"/>
    <col min="6424" max="6424" width="16.85546875" customWidth="1"/>
    <col min="6425" max="6426" width="12.7109375" customWidth="1"/>
    <col min="6427" max="6427" width="16.140625" customWidth="1"/>
    <col min="6428" max="6428" width="14.85546875" customWidth="1"/>
    <col min="6657" max="6657" width="6.140625" customWidth="1"/>
    <col min="6658" max="6658" width="23.42578125" customWidth="1"/>
    <col min="6659" max="6659" width="15.7109375" customWidth="1"/>
    <col min="6660" max="6660" width="12.7109375" customWidth="1"/>
    <col min="6661" max="6661" width="14.28515625" customWidth="1"/>
    <col min="6662" max="6662" width="12.7109375" customWidth="1"/>
    <col min="6663" max="6663" width="12.42578125" customWidth="1"/>
    <col min="6664" max="6664" width="13.28515625" customWidth="1"/>
    <col min="6665" max="6665" width="13.5703125" customWidth="1"/>
    <col min="6666" max="6670" width="12.7109375" customWidth="1"/>
    <col min="6671" max="6671" width="13.42578125" customWidth="1"/>
    <col min="6672" max="6672" width="13.140625" customWidth="1"/>
    <col min="6673" max="6678" width="12.7109375" customWidth="1"/>
    <col min="6679" max="6679" width="15.28515625" customWidth="1"/>
    <col min="6680" max="6680" width="16.85546875" customWidth="1"/>
    <col min="6681" max="6682" width="12.7109375" customWidth="1"/>
    <col min="6683" max="6683" width="16.140625" customWidth="1"/>
    <col min="6684" max="6684" width="14.85546875" customWidth="1"/>
    <col min="6913" max="6913" width="6.140625" customWidth="1"/>
    <col min="6914" max="6914" width="23.42578125" customWidth="1"/>
    <col min="6915" max="6915" width="15.7109375" customWidth="1"/>
    <col min="6916" max="6916" width="12.7109375" customWidth="1"/>
    <col min="6917" max="6917" width="14.28515625" customWidth="1"/>
    <col min="6918" max="6918" width="12.7109375" customWidth="1"/>
    <col min="6919" max="6919" width="12.42578125" customWidth="1"/>
    <col min="6920" max="6920" width="13.28515625" customWidth="1"/>
    <col min="6921" max="6921" width="13.5703125" customWidth="1"/>
    <col min="6922" max="6926" width="12.7109375" customWidth="1"/>
    <col min="6927" max="6927" width="13.42578125" customWidth="1"/>
    <col min="6928" max="6928" width="13.140625" customWidth="1"/>
    <col min="6929" max="6934" width="12.7109375" customWidth="1"/>
    <col min="6935" max="6935" width="15.28515625" customWidth="1"/>
    <col min="6936" max="6936" width="16.85546875" customWidth="1"/>
    <col min="6937" max="6938" width="12.7109375" customWidth="1"/>
    <col min="6939" max="6939" width="16.140625" customWidth="1"/>
    <col min="6940" max="6940" width="14.85546875" customWidth="1"/>
    <col min="7169" max="7169" width="6.140625" customWidth="1"/>
    <col min="7170" max="7170" width="23.42578125" customWidth="1"/>
    <col min="7171" max="7171" width="15.7109375" customWidth="1"/>
    <col min="7172" max="7172" width="12.7109375" customWidth="1"/>
    <col min="7173" max="7173" width="14.28515625" customWidth="1"/>
    <col min="7174" max="7174" width="12.7109375" customWidth="1"/>
    <col min="7175" max="7175" width="12.42578125" customWidth="1"/>
    <col min="7176" max="7176" width="13.28515625" customWidth="1"/>
    <col min="7177" max="7177" width="13.5703125" customWidth="1"/>
    <col min="7178" max="7182" width="12.7109375" customWidth="1"/>
    <col min="7183" max="7183" width="13.42578125" customWidth="1"/>
    <col min="7184" max="7184" width="13.140625" customWidth="1"/>
    <col min="7185" max="7190" width="12.7109375" customWidth="1"/>
    <col min="7191" max="7191" width="15.28515625" customWidth="1"/>
    <col min="7192" max="7192" width="16.85546875" customWidth="1"/>
    <col min="7193" max="7194" width="12.7109375" customWidth="1"/>
    <col min="7195" max="7195" width="16.140625" customWidth="1"/>
    <col min="7196" max="7196" width="14.85546875" customWidth="1"/>
    <col min="7425" max="7425" width="6.140625" customWidth="1"/>
    <col min="7426" max="7426" width="23.42578125" customWidth="1"/>
    <col min="7427" max="7427" width="15.7109375" customWidth="1"/>
    <col min="7428" max="7428" width="12.7109375" customWidth="1"/>
    <col min="7429" max="7429" width="14.28515625" customWidth="1"/>
    <col min="7430" max="7430" width="12.7109375" customWidth="1"/>
    <col min="7431" max="7431" width="12.42578125" customWidth="1"/>
    <col min="7432" max="7432" width="13.28515625" customWidth="1"/>
    <col min="7433" max="7433" width="13.5703125" customWidth="1"/>
    <col min="7434" max="7438" width="12.7109375" customWidth="1"/>
    <col min="7439" max="7439" width="13.42578125" customWidth="1"/>
    <col min="7440" max="7440" width="13.140625" customWidth="1"/>
    <col min="7441" max="7446" width="12.7109375" customWidth="1"/>
    <col min="7447" max="7447" width="15.28515625" customWidth="1"/>
    <col min="7448" max="7448" width="16.85546875" customWidth="1"/>
    <col min="7449" max="7450" width="12.7109375" customWidth="1"/>
    <col min="7451" max="7451" width="16.140625" customWidth="1"/>
    <col min="7452" max="7452" width="14.85546875" customWidth="1"/>
    <col min="7681" max="7681" width="6.140625" customWidth="1"/>
    <col min="7682" max="7682" width="23.42578125" customWidth="1"/>
    <col min="7683" max="7683" width="15.7109375" customWidth="1"/>
    <col min="7684" max="7684" width="12.7109375" customWidth="1"/>
    <col min="7685" max="7685" width="14.28515625" customWidth="1"/>
    <col min="7686" max="7686" width="12.7109375" customWidth="1"/>
    <col min="7687" max="7687" width="12.42578125" customWidth="1"/>
    <col min="7688" max="7688" width="13.28515625" customWidth="1"/>
    <col min="7689" max="7689" width="13.5703125" customWidth="1"/>
    <col min="7690" max="7694" width="12.7109375" customWidth="1"/>
    <col min="7695" max="7695" width="13.42578125" customWidth="1"/>
    <col min="7696" max="7696" width="13.140625" customWidth="1"/>
    <col min="7697" max="7702" width="12.7109375" customWidth="1"/>
    <col min="7703" max="7703" width="15.28515625" customWidth="1"/>
    <col min="7704" max="7704" width="16.85546875" customWidth="1"/>
    <col min="7705" max="7706" width="12.7109375" customWidth="1"/>
    <col min="7707" max="7707" width="16.140625" customWidth="1"/>
    <col min="7708" max="7708" width="14.85546875" customWidth="1"/>
    <col min="7937" max="7937" width="6.140625" customWidth="1"/>
    <col min="7938" max="7938" width="23.42578125" customWidth="1"/>
    <col min="7939" max="7939" width="15.7109375" customWidth="1"/>
    <col min="7940" max="7940" width="12.7109375" customWidth="1"/>
    <col min="7941" max="7941" width="14.28515625" customWidth="1"/>
    <col min="7942" max="7942" width="12.7109375" customWidth="1"/>
    <col min="7943" max="7943" width="12.42578125" customWidth="1"/>
    <col min="7944" max="7944" width="13.28515625" customWidth="1"/>
    <col min="7945" max="7945" width="13.5703125" customWidth="1"/>
    <col min="7946" max="7950" width="12.7109375" customWidth="1"/>
    <col min="7951" max="7951" width="13.42578125" customWidth="1"/>
    <col min="7952" max="7952" width="13.140625" customWidth="1"/>
    <col min="7953" max="7958" width="12.7109375" customWidth="1"/>
    <col min="7959" max="7959" width="15.28515625" customWidth="1"/>
    <col min="7960" max="7960" width="16.85546875" customWidth="1"/>
    <col min="7961" max="7962" width="12.7109375" customWidth="1"/>
    <col min="7963" max="7963" width="16.140625" customWidth="1"/>
    <col min="7964" max="7964" width="14.85546875" customWidth="1"/>
    <col min="8193" max="8193" width="6.140625" customWidth="1"/>
    <col min="8194" max="8194" width="23.42578125" customWidth="1"/>
    <col min="8195" max="8195" width="15.7109375" customWidth="1"/>
    <col min="8196" max="8196" width="12.7109375" customWidth="1"/>
    <col min="8197" max="8197" width="14.28515625" customWidth="1"/>
    <col min="8198" max="8198" width="12.7109375" customWidth="1"/>
    <col min="8199" max="8199" width="12.42578125" customWidth="1"/>
    <col min="8200" max="8200" width="13.28515625" customWidth="1"/>
    <col min="8201" max="8201" width="13.5703125" customWidth="1"/>
    <col min="8202" max="8206" width="12.7109375" customWidth="1"/>
    <col min="8207" max="8207" width="13.42578125" customWidth="1"/>
    <col min="8208" max="8208" width="13.140625" customWidth="1"/>
    <col min="8209" max="8214" width="12.7109375" customWidth="1"/>
    <col min="8215" max="8215" width="15.28515625" customWidth="1"/>
    <col min="8216" max="8216" width="16.85546875" customWidth="1"/>
    <col min="8217" max="8218" width="12.7109375" customWidth="1"/>
    <col min="8219" max="8219" width="16.140625" customWidth="1"/>
    <col min="8220" max="8220" width="14.85546875" customWidth="1"/>
    <col min="8449" max="8449" width="6.140625" customWidth="1"/>
    <col min="8450" max="8450" width="23.42578125" customWidth="1"/>
    <col min="8451" max="8451" width="15.7109375" customWidth="1"/>
    <col min="8452" max="8452" width="12.7109375" customWidth="1"/>
    <col min="8453" max="8453" width="14.28515625" customWidth="1"/>
    <col min="8454" max="8454" width="12.7109375" customWidth="1"/>
    <col min="8455" max="8455" width="12.42578125" customWidth="1"/>
    <col min="8456" max="8456" width="13.28515625" customWidth="1"/>
    <col min="8457" max="8457" width="13.5703125" customWidth="1"/>
    <col min="8458" max="8462" width="12.7109375" customWidth="1"/>
    <col min="8463" max="8463" width="13.42578125" customWidth="1"/>
    <col min="8464" max="8464" width="13.140625" customWidth="1"/>
    <col min="8465" max="8470" width="12.7109375" customWidth="1"/>
    <col min="8471" max="8471" width="15.28515625" customWidth="1"/>
    <col min="8472" max="8472" width="16.85546875" customWidth="1"/>
    <col min="8473" max="8474" width="12.7109375" customWidth="1"/>
    <col min="8475" max="8475" width="16.140625" customWidth="1"/>
    <col min="8476" max="8476" width="14.85546875" customWidth="1"/>
    <col min="8705" max="8705" width="6.140625" customWidth="1"/>
    <col min="8706" max="8706" width="23.42578125" customWidth="1"/>
    <col min="8707" max="8707" width="15.7109375" customWidth="1"/>
    <col min="8708" max="8708" width="12.7109375" customWidth="1"/>
    <col min="8709" max="8709" width="14.28515625" customWidth="1"/>
    <col min="8710" max="8710" width="12.7109375" customWidth="1"/>
    <col min="8711" max="8711" width="12.42578125" customWidth="1"/>
    <col min="8712" max="8712" width="13.28515625" customWidth="1"/>
    <col min="8713" max="8713" width="13.5703125" customWidth="1"/>
    <col min="8714" max="8718" width="12.7109375" customWidth="1"/>
    <col min="8719" max="8719" width="13.42578125" customWidth="1"/>
    <col min="8720" max="8720" width="13.140625" customWidth="1"/>
    <col min="8721" max="8726" width="12.7109375" customWidth="1"/>
    <col min="8727" max="8727" width="15.28515625" customWidth="1"/>
    <col min="8728" max="8728" width="16.85546875" customWidth="1"/>
    <col min="8729" max="8730" width="12.7109375" customWidth="1"/>
    <col min="8731" max="8731" width="16.140625" customWidth="1"/>
    <col min="8732" max="8732" width="14.85546875" customWidth="1"/>
    <col min="8961" max="8961" width="6.140625" customWidth="1"/>
    <col min="8962" max="8962" width="23.42578125" customWidth="1"/>
    <col min="8963" max="8963" width="15.7109375" customWidth="1"/>
    <col min="8964" max="8964" width="12.7109375" customWidth="1"/>
    <col min="8965" max="8965" width="14.28515625" customWidth="1"/>
    <col min="8966" max="8966" width="12.7109375" customWidth="1"/>
    <col min="8967" max="8967" width="12.42578125" customWidth="1"/>
    <col min="8968" max="8968" width="13.28515625" customWidth="1"/>
    <col min="8969" max="8969" width="13.5703125" customWidth="1"/>
    <col min="8970" max="8974" width="12.7109375" customWidth="1"/>
    <col min="8975" max="8975" width="13.42578125" customWidth="1"/>
    <col min="8976" max="8976" width="13.140625" customWidth="1"/>
    <col min="8977" max="8982" width="12.7109375" customWidth="1"/>
    <col min="8983" max="8983" width="15.28515625" customWidth="1"/>
    <col min="8984" max="8984" width="16.85546875" customWidth="1"/>
    <col min="8985" max="8986" width="12.7109375" customWidth="1"/>
    <col min="8987" max="8987" width="16.140625" customWidth="1"/>
    <col min="8988" max="8988" width="14.85546875" customWidth="1"/>
    <col min="9217" max="9217" width="6.140625" customWidth="1"/>
    <col min="9218" max="9218" width="23.42578125" customWidth="1"/>
    <col min="9219" max="9219" width="15.7109375" customWidth="1"/>
    <col min="9220" max="9220" width="12.7109375" customWidth="1"/>
    <col min="9221" max="9221" width="14.28515625" customWidth="1"/>
    <col min="9222" max="9222" width="12.7109375" customWidth="1"/>
    <col min="9223" max="9223" width="12.42578125" customWidth="1"/>
    <col min="9224" max="9224" width="13.28515625" customWidth="1"/>
    <col min="9225" max="9225" width="13.5703125" customWidth="1"/>
    <col min="9226" max="9230" width="12.7109375" customWidth="1"/>
    <col min="9231" max="9231" width="13.42578125" customWidth="1"/>
    <col min="9232" max="9232" width="13.140625" customWidth="1"/>
    <col min="9233" max="9238" width="12.7109375" customWidth="1"/>
    <col min="9239" max="9239" width="15.28515625" customWidth="1"/>
    <col min="9240" max="9240" width="16.85546875" customWidth="1"/>
    <col min="9241" max="9242" width="12.7109375" customWidth="1"/>
    <col min="9243" max="9243" width="16.140625" customWidth="1"/>
    <col min="9244" max="9244" width="14.85546875" customWidth="1"/>
    <col min="9473" max="9473" width="6.140625" customWidth="1"/>
    <col min="9474" max="9474" width="23.42578125" customWidth="1"/>
    <col min="9475" max="9475" width="15.7109375" customWidth="1"/>
    <col min="9476" max="9476" width="12.7109375" customWidth="1"/>
    <col min="9477" max="9477" width="14.28515625" customWidth="1"/>
    <col min="9478" max="9478" width="12.7109375" customWidth="1"/>
    <col min="9479" max="9479" width="12.42578125" customWidth="1"/>
    <col min="9480" max="9480" width="13.28515625" customWidth="1"/>
    <col min="9481" max="9481" width="13.5703125" customWidth="1"/>
    <col min="9482" max="9486" width="12.7109375" customWidth="1"/>
    <col min="9487" max="9487" width="13.42578125" customWidth="1"/>
    <col min="9488" max="9488" width="13.140625" customWidth="1"/>
    <col min="9489" max="9494" width="12.7109375" customWidth="1"/>
    <col min="9495" max="9495" width="15.28515625" customWidth="1"/>
    <col min="9496" max="9496" width="16.85546875" customWidth="1"/>
    <col min="9497" max="9498" width="12.7109375" customWidth="1"/>
    <col min="9499" max="9499" width="16.140625" customWidth="1"/>
    <col min="9500" max="9500" width="14.85546875" customWidth="1"/>
    <col min="9729" max="9729" width="6.140625" customWidth="1"/>
    <col min="9730" max="9730" width="23.42578125" customWidth="1"/>
    <col min="9731" max="9731" width="15.7109375" customWidth="1"/>
    <col min="9732" max="9732" width="12.7109375" customWidth="1"/>
    <col min="9733" max="9733" width="14.28515625" customWidth="1"/>
    <col min="9734" max="9734" width="12.7109375" customWidth="1"/>
    <col min="9735" max="9735" width="12.42578125" customWidth="1"/>
    <col min="9736" max="9736" width="13.28515625" customWidth="1"/>
    <col min="9737" max="9737" width="13.5703125" customWidth="1"/>
    <col min="9738" max="9742" width="12.7109375" customWidth="1"/>
    <col min="9743" max="9743" width="13.42578125" customWidth="1"/>
    <col min="9744" max="9744" width="13.140625" customWidth="1"/>
    <col min="9745" max="9750" width="12.7109375" customWidth="1"/>
    <col min="9751" max="9751" width="15.28515625" customWidth="1"/>
    <col min="9752" max="9752" width="16.85546875" customWidth="1"/>
    <col min="9753" max="9754" width="12.7109375" customWidth="1"/>
    <col min="9755" max="9755" width="16.140625" customWidth="1"/>
    <col min="9756" max="9756" width="14.85546875" customWidth="1"/>
    <col min="9985" max="9985" width="6.140625" customWidth="1"/>
    <col min="9986" max="9986" width="23.42578125" customWidth="1"/>
    <col min="9987" max="9987" width="15.7109375" customWidth="1"/>
    <col min="9988" max="9988" width="12.7109375" customWidth="1"/>
    <col min="9989" max="9989" width="14.28515625" customWidth="1"/>
    <col min="9990" max="9990" width="12.7109375" customWidth="1"/>
    <col min="9991" max="9991" width="12.42578125" customWidth="1"/>
    <col min="9992" max="9992" width="13.28515625" customWidth="1"/>
    <col min="9993" max="9993" width="13.5703125" customWidth="1"/>
    <col min="9994" max="9998" width="12.7109375" customWidth="1"/>
    <col min="9999" max="9999" width="13.42578125" customWidth="1"/>
    <col min="10000" max="10000" width="13.140625" customWidth="1"/>
    <col min="10001" max="10006" width="12.7109375" customWidth="1"/>
    <col min="10007" max="10007" width="15.28515625" customWidth="1"/>
    <col min="10008" max="10008" width="16.85546875" customWidth="1"/>
    <col min="10009" max="10010" width="12.7109375" customWidth="1"/>
    <col min="10011" max="10011" width="16.140625" customWidth="1"/>
    <col min="10012" max="10012" width="14.85546875" customWidth="1"/>
    <col min="10241" max="10241" width="6.140625" customWidth="1"/>
    <col min="10242" max="10242" width="23.42578125" customWidth="1"/>
    <col min="10243" max="10243" width="15.7109375" customWidth="1"/>
    <col min="10244" max="10244" width="12.7109375" customWidth="1"/>
    <col min="10245" max="10245" width="14.28515625" customWidth="1"/>
    <col min="10246" max="10246" width="12.7109375" customWidth="1"/>
    <col min="10247" max="10247" width="12.42578125" customWidth="1"/>
    <col min="10248" max="10248" width="13.28515625" customWidth="1"/>
    <col min="10249" max="10249" width="13.5703125" customWidth="1"/>
    <col min="10250" max="10254" width="12.7109375" customWidth="1"/>
    <col min="10255" max="10255" width="13.42578125" customWidth="1"/>
    <col min="10256" max="10256" width="13.140625" customWidth="1"/>
    <col min="10257" max="10262" width="12.7109375" customWidth="1"/>
    <col min="10263" max="10263" width="15.28515625" customWidth="1"/>
    <col min="10264" max="10264" width="16.85546875" customWidth="1"/>
    <col min="10265" max="10266" width="12.7109375" customWidth="1"/>
    <col min="10267" max="10267" width="16.140625" customWidth="1"/>
    <col min="10268" max="10268" width="14.85546875" customWidth="1"/>
    <col min="10497" max="10497" width="6.140625" customWidth="1"/>
    <col min="10498" max="10498" width="23.42578125" customWidth="1"/>
    <col min="10499" max="10499" width="15.7109375" customWidth="1"/>
    <col min="10500" max="10500" width="12.7109375" customWidth="1"/>
    <col min="10501" max="10501" width="14.28515625" customWidth="1"/>
    <col min="10502" max="10502" width="12.7109375" customWidth="1"/>
    <col min="10503" max="10503" width="12.42578125" customWidth="1"/>
    <col min="10504" max="10504" width="13.28515625" customWidth="1"/>
    <col min="10505" max="10505" width="13.5703125" customWidth="1"/>
    <col min="10506" max="10510" width="12.7109375" customWidth="1"/>
    <col min="10511" max="10511" width="13.42578125" customWidth="1"/>
    <col min="10512" max="10512" width="13.140625" customWidth="1"/>
    <col min="10513" max="10518" width="12.7109375" customWidth="1"/>
    <col min="10519" max="10519" width="15.28515625" customWidth="1"/>
    <col min="10520" max="10520" width="16.85546875" customWidth="1"/>
    <col min="10521" max="10522" width="12.7109375" customWidth="1"/>
    <col min="10523" max="10523" width="16.140625" customWidth="1"/>
    <col min="10524" max="10524" width="14.85546875" customWidth="1"/>
    <col min="10753" max="10753" width="6.140625" customWidth="1"/>
    <col min="10754" max="10754" width="23.42578125" customWidth="1"/>
    <col min="10755" max="10755" width="15.7109375" customWidth="1"/>
    <col min="10756" max="10756" width="12.7109375" customWidth="1"/>
    <col min="10757" max="10757" width="14.28515625" customWidth="1"/>
    <col min="10758" max="10758" width="12.7109375" customWidth="1"/>
    <col min="10759" max="10759" width="12.42578125" customWidth="1"/>
    <col min="10760" max="10760" width="13.28515625" customWidth="1"/>
    <col min="10761" max="10761" width="13.5703125" customWidth="1"/>
    <col min="10762" max="10766" width="12.7109375" customWidth="1"/>
    <col min="10767" max="10767" width="13.42578125" customWidth="1"/>
    <col min="10768" max="10768" width="13.140625" customWidth="1"/>
    <col min="10769" max="10774" width="12.7109375" customWidth="1"/>
    <col min="10775" max="10775" width="15.28515625" customWidth="1"/>
    <col min="10776" max="10776" width="16.85546875" customWidth="1"/>
    <col min="10777" max="10778" width="12.7109375" customWidth="1"/>
    <col min="10779" max="10779" width="16.140625" customWidth="1"/>
    <col min="10780" max="10780" width="14.85546875" customWidth="1"/>
    <col min="11009" max="11009" width="6.140625" customWidth="1"/>
    <col min="11010" max="11010" width="23.42578125" customWidth="1"/>
    <col min="11011" max="11011" width="15.7109375" customWidth="1"/>
    <col min="11012" max="11012" width="12.7109375" customWidth="1"/>
    <col min="11013" max="11013" width="14.28515625" customWidth="1"/>
    <col min="11014" max="11014" width="12.7109375" customWidth="1"/>
    <col min="11015" max="11015" width="12.42578125" customWidth="1"/>
    <col min="11016" max="11016" width="13.28515625" customWidth="1"/>
    <col min="11017" max="11017" width="13.5703125" customWidth="1"/>
    <col min="11018" max="11022" width="12.7109375" customWidth="1"/>
    <col min="11023" max="11023" width="13.42578125" customWidth="1"/>
    <col min="11024" max="11024" width="13.140625" customWidth="1"/>
    <col min="11025" max="11030" width="12.7109375" customWidth="1"/>
    <col min="11031" max="11031" width="15.28515625" customWidth="1"/>
    <col min="11032" max="11032" width="16.85546875" customWidth="1"/>
    <col min="11033" max="11034" width="12.7109375" customWidth="1"/>
    <col min="11035" max="11035" width="16.140625" customWidth="1"/>
    <col min="11036" max="11036" width="14.85546875" customWidth="1"/>
    <col min="11265" max="11265" width="6.140625" customWidth="1"/>
    <col min="11266" max="11266" width="23.42578125" customWidth="1"/>
    <col min="11267" max="11267" width="15.7109375" customWidth="1"/>
    <col min="11268" max="11268" width="12.7109375" customWidth="1"/>
    <col min="11269" max="11269" width="14.28515625" customWidth="1"/>
    <col min="11270" max="11270" width="12.7109375" customWidth="1"/>
    <col min="11271" max="11271" width="12.42578125" customWidth="1"/>
    <col min="11272" max="11272" width="13.28515625" customWidth="1"/>
    <col min="11273" max="11273" width="13.5703125" customWidth="1"/>
    <col min="11274" max="11278" width="12.7109375" customWidth="1"/>
    <col min="11279" max="11279" width="13.42578125" customWidth="1"/>
    <col min="11280" max="11280" width="13.140625" customWidth="1"/>
    <col min="11281" max="11286" width="12.7109375" customWidth="1"/>
    <col min="11287" max="11287" width="15.28515625" customWidth="1"/>
    <col min="11288" max="11288" width="16.85546875" customWidth="1"/>
    <col min="11289" max="11290" width="12.7109375" customWidth="1"/>
    <col min="11291" max="11291" width="16.140625" customWidth="1"/>
    <col min="11292" max="11292" width="14.85546875" customWidth="1"/>
    <col min="11521" max="11521" width="6.140625" customWidth="1"/>
    <col min="11522" max="11522" width="23.42578125" customWidth="1"/>
    <col min="11523" max="11523" width="15.7109375" customWidth="1"/>
    <col min="11524" max="11524" width="12.7109375" customWidth="1"/>
    <col min="11525" max="11525" width="14.28515625" customWidth="1"/>
    <col min="11526" max="11526" width="12.7109375" customWidth="1"/>
    <col min="11527" max="11527" width="12.42578125" customWidth="1"/>
    <col min="11528" max="11528" width="13.28515625" customWidth="1"/>
    <col min="11529" max="11529" width="13.5703125" customWidth="1"/>
    <col min="11530" max="11534" width="12.7109375" customWidth="1"/>
    <col min="11535" max="11535" width="13.42578125" customWidth="1"/>
    <col min="11536" max="11536" width="13.140625" customWidth="1"/>
    <col min="11537" max="11542" width="12.7109375" customWidth="1"/>
    <col min="11543" max="11543" width="15.28515625" customWidth="1"/>
    <col min="11544" max="11544" width="16.85546875" customWidth="1"/>
    <col min="11545" max="11546" width="12.7109375" customWidth="1"/>
    <col min="11547" max="11547" width="16.140625" customWidth="1"/>
    <col min="11548" max="11548" width="14.85546875" customWidth="1"/>
    <col min="11777" max="11777" width="6.140625" customWidth="1"/>
    <col min="11778" max="11778" width="23.42578125" customWidth="1"/>
    <col min="11779" max="11779" width="15.7109375" customWidth="1"/>
    <col min="11780" max="11780" width="12.7109375" customWidth="1"/>
    <col min="11781" max="11781" width="14.28515625" customWidth="1"/>
    <col min="11782" max="11782" width="12.7109375" customWidth="1"/>
    <col min="11783" max="11783" width="12.42578125" customWidth="1"/>
    <col min="11784" max="11784" width="13.28515625" customWidth="1"/>
    <col min="11785" max="11785" width="13.5703125" customWidth="1"/>
    <col min="11786" max="11790" width="12.7109375" customWidth="1"/>
    <col min="11791" max="11791" width="13.42578125" customWidth="1"/>
    <col min="11792" max="11792" width="13.140625" customWidth="1"/>
    <col min="11793" max="11798" width="12.7109375" customWidth="1"/>
    <col min="11799" max="11799" width="15.28515625" customWidth="1"/>
    <col min="11800" max="11800" width="16.85546875" customWidth="1"/>
    <col min="11801" max="11802" width="12.7109375" customWidth="1"/>
    <col min="11803" max="11803" width="16.140625" customWidth="1"/>
    <col min="11804" max="11804" width="14.85546875" customWidth="1"/>
    <col min="12033" max="12033" width="6.140625" customWidth="1"/>
    <col min="12034" max="12034" width="23.42578125" customWidth="1"/>
    <col min="12035" max="12035" width="15.7109375" customWidth="1"/>
    <col min="12036" max="12036" width="12.7109375" customWidth="1"/>
    <col min="12037" max="12037" width="14.28515625" customWidth="1"/>
    <col min="12038" max="12038" width="12.7109375" customWidth="1"/>
    <col min="12039" max="12039" width="12.42578125" customWidth="1"/>
    <col min="12040" max="12040" width="13.28515625" customWidth="1"/>
    <col min="12041" max="12041" width="13.5703125" customWidth="1"/>
    <col min="12042" max="12046" width="12.7109375" customWidth="1"/>
    <col min="12047" max="12047" width="13.42578125" customWidth="1"/>
    <col min="12048" max="12048" width="13.140625" customWidth="1"/>
    <col min="12049" max="12054" width="12.7109375" customWidth="1"/>
    <col min="12055" max="12055" width="15.28515625" customWidth="1"/>
    <col min="12056" max="12056" width="16.85546875" customWidth="1"/>
    <col min="12057" max="12058" width="12.7109375" customWidth="1"/>
    <col min="12059" max="12059" width="16.140625" customWidth="1"/>
    <col min="12060" max="12060" width="14.85546875" customWidth="1"/>
    <col min="12289" max="12289" width="6.140625" customWidth="1"/>
    <col min="12290" max="12290" width="23.42578125" customWidth="1"/>
    <col min="12291" max="12291" width="15.7109375" customWidth="1"/>
    <col min="12292" max="12292" width="12.7109375" customWidth="1"/>
    <col min="12293" max="12293" width="14.28515625" customWidth="1"/>
    <col min="12294" max="12294" width="12.7109375" customWidth="1"/>
    <col min="12295" max="12295" width="12.42578125" customWidth="1"/>
    <col min="12296" max="12296" width="13.28515625" customWidth="1"/>
    <col min="12297" max="12297" width="13.5703125" customWidth="1"/>
    <col min="12298" max="12302" width="12.7109375" customWidth="1"/>
    <col min="12303" max="12303" width="13.42578125" customWidth="1"/>
    <col min="12304" max="12304" width="13.140625" customWidth="1"/>
    <col min="12305" max="12310" width="12.7109375" customWidth="1"/>
    <col min="12311" max="12311" width="15.28515625" customWidth="1"/>
    <col min="12312" max="12312" width="16.85546875" customWidth="1"/>
    <col min="12313" max="12314" width="12.7109375" customWidth="1"/>
    <col min="12315" max="12315" width="16.140625" customWidth="1"/>
    <col min="12316" max="12316" width="14.85546875" customWidth="1"/>
    <col min="12545" max="12545" width="6.140625" customWidth="1"/>
    <col min="12546" max="12546" width="23.42578125" customWidth="1"/>
    <col min="12547" max="12547" width="15.7109375" customWidth="1"/>
    <col min="12548" max="12548" width="12.7109375" customWidth="1"/>
    <col min="12549" max="12549" width="14.28515625" customWidth="1"/>
    <col min="12550" max="12550" width="12.7109375" customWidth="1"/>
    <col min="12551" max="12551" width="12.42578125" customWidth="1"/>
    <col min="12552" max="12552" width="13.28515625" customWidth="1"/>
    <col min="12553" max="12553" width="13.5703125" customWidth="1"/>
    <col min="12554" max="12558" width="12.7109375" customWidth="1"/>
    <col min="12559" max="12559" width="13.42578125" customWidth="1"/>
    <col min="12560" max="12560" width="13.140625" customWidth="1"/>
    <col min="12561" max="12566" width="12.7109375" customWidth="1"/>
    <col min="12567" max="12567" width="15.28515625" customWidth="1"/>
    <col min="12568" max="12568" width="16.85546875" customWidth="1"/>
    <col min="12569" max="12570" width="12.7109375" customWidth="1"/>
    <col min="12571" max="12571" width="16.140625" customWidth="1"/>
    <col min="12572" max="12572" width="14.85546875" customWidth="1"/>
    <col min="12801" max="12801" width="6.140625" customWidth="1"/>
    <col min="12802" max="12802" width="23.42578125" customWidth="1"/>
    <col min="12803" max="12803" width="15.7109375" customWidth="1"/>
    <col min="12804" max="12804" width="12.7109375" customWidth="1"/>
    <col min="12805" max="12805" width="14.28515625" customWidth="1"/>
    <col min="12806" max="12806" width="12.7109375" customWidth="1"/>
    <col min="12807" max="12807" width="12.42578125" customWidth="1"/>
    <col min="12808" max="12808" width="13.28515625" customWidth="1"/>
    <col min="12809" max="12809" width="13.5703125" customWidth="1"/>
    <col min="12810" max="12814" width="12.7109375" customWidth="1"/>
    <col min="12815" max="12815" width="13.42578125" customWidth="1"/>
    <col min="12816" max="12816" width="13.140625" customWidth="1"/>
    <col min="12817" max="12822" width="12.7109375" customWidth="1"/>
    <col min="12823" max="12823" width="15.28515625" customWidth="1"/>
    <col min="12824" max="12824" width="16.85546875" customWidth="1"/>
    <col min="12825" max="12826" width="12.7109375" customWidth="1"/>
    <col min="12827" max="12827" width="16.140625" customWidth="1"/>
    <col min="12828" max="12828" width="14.85546875" customWidth="1"/>
    <col min="13057" max="13057" width="6.140625" customWidth="1"/>
    <col min="13058" max="13058" width="23.42578125" customWidth="1"/>
    <col min="13059" max="13059" width="15.7109375" customWidth="1"/>
    <col min="13060" max="13060" width="12.7109375" customWidth="1"/>
    <col min="13061" max="13061" width="14.28515625" customWidth="1"/>
    <col min="13062" max="13062" width="12.7109375" customWidth="1"/>
    <col min="13063" max="13063" width="12.42578125" customWidth="1"/>
    <col min="13064" max="13064" width="13.28515625" customWidth="1"/>
    <col min="13065" max="13065" width="13.5703125" customWidth="1"/>
    <col min="13066" max="13070" width="12.7109375" customWidth="1"/>
    <col min="13071" max="13071" width="13.42578125" customWidth="1"/>
    <col min="13072" max="13072" width="13.140625" customWidth="1"/>
    <col min="13073" max="13078" width="12.7109375" customWidth="1"/>
    <col min="13079" max="13079" width="15.28515625" customWidth="1"/>
    <col min="13080" max="13080" width="16.85546875" customWidth="1"/>
    <col min="13081" max="13082" width="12.7109375" customWidth="1"/>
    <col min="13083" max="13083" width="16.140625" customWidth="1"/>
    <col min="13084" max="13084" width="14.85546875" customWidth="1"/>
    <col min="13313" max="13313" width="6.140625" customWidth="1"/>
    <col min="13314" max="13314" width="23.42578125" customWidth="1"/>
    <col min="13315" max="13315" width="15.7109375" customWidth="1"/>
    <col min="13316" max="13316" width="12.7109375" customWidth="1"/>
    <col min="13317" max="13317" width="14.28515625" customWidth="1"/>
    <col min="13318" max="13318" width="12.7109375" customWidth="1"/>
    <col min="13319" max="13319" width="12.42578125" customWidth="1"/>
    <col min="13320" max="13320" width="13.28515625" customWidth="1"/>
    <col min="13321" max="13321" width="13.5703125" customWidth="1"/>
    <col min="13322" max="13326" width="12.7109375" customWidth="1"/>
    <col min="13327" max="13327" width="13.42578125" customWidth="1"/>
    <col min="13328" max="13328" width="13.140625" customWidth="1"/>
    <col min="13329" max="13334" width="12.7109375" customWidth="1"/>
    <col min="13335" max="13335" width="15.28515625" customWidth="1"/>
    <col min="13336" max="13336" width="16.85546875" customWidth="1"/>
    <col min="13337" max="13338" width="12.7109375" customWidth="1"/>
    <col min="13339" max="13339" width="16.140625" customWidth="1"/>
    <col min="13340" max="13340" width="14.85546875" customWidth="1"/>
    <col min="13569" max="13569" width="6.140625" customWidth="1"/>
    <col min="13570" max="13570" width="23.42578125" customWidth="1"/>
    <col min="13571" max="13571" width="15.7109375" customWidth="1"/>
    <col min="13572" max="13572" width="12.7109375" customWidth="1"/>
    <col min="13573" max="13573" width="14.28515625" customWidth="1"/>
    <col min="13574" max="13574" width="12.7109375" customWidth="1"/>
    <col min="13575" max="13575" width="12.42578125" customWidth="1"/>
    <col min="13576" max="13576" width="13.28515625" customWidth="1"/>
    <col min="13577" max="13577" width="13.5703125" customWidth="1"/>
    <col min="13578" max="13582" width="12.7109375" customWidth="1"/>
    <col min="13583" max="13583" width="13.42578125" customWidth="1"/>
    <col min="13584" max="13584" width="13.140625" customWidth="1"/>
    <col min="13585" max="13590" width="12.7109375" customWidth="1"/>
    <col min="13591" max="13591" width="15.28515625" customWidth="1"/>
    <col min="13592" max="13592" width="16.85546875" customWidth="1"/>
    <col min="13593" max="13594" width="12.7109375" customWidth="1"/>
    <col min="13595" max="13595" width="16.140625" customWidth="1"/>
    <col min="13596" max="13596" width="14.85546875" customWidth="1"/>
    <col min="13825" max="13825" width="6.140625" customWidth="1"/>
    <col min="13826" max="13826" width="23.42578125" customWidth="1"/>
    <col min="13827" max="13827" width="15.7109375" customWidth="1"/>
    <col min="13828" max="13828" width="12.7109375" customWidth="1"/>
    <col min="13829" max="13829" width="14.28515625" customWidth="1"/>
    <col min="13830" max="13830" width="12.7109375" customWidth="1"/>
    <col min="13831" max="13831" width="12.42578125" customWidth="1"/>
    <col min="13832" max="13832" width="13.28515625" customWidth="1"/>
    <col min="13833" max="13833" width="13.5703125" customWidth="1"/>
    <col min="13834" max="13838" width="12.7109375" customWidth="1"/>
    <col min="13839" max="13839" width="13.42578125" customWidth="1"/>
    <col min="13840" max="13840" width="13.140625" customWidth="1"/>
    <col min="13841" max="13846" width="12.7109375" customWidth="1"/>
    <col min="13847" max="13847" width="15.28515625" customWidth="1"/>
    <col min="13848" max="13848" width="16.85546875" customWidth="1"/>
    <col min="13849" max="13850" width="12.7109375" customWidth="1"/>
    <col min="13851" max="13851" width="16.140625" customWidth="1"/>
    <col min="13852" max="13852" width="14.85546875" customWidth="1"/>
    <col min="14081" max="14081" width="6.140625" customWidth="1"/>
    <col min="14082" max="14082" width="23.42578125" customWidth="1"/>
    <col min="14083" max="14083" width="15.7109375" customWidth="1"/>
    <col min="14084" max="14084" width="12.7109375" customWidth="1"/>
    <col min="14085" max="14085" width="14.28515625" customWidth="1"/>
    <col min="14086" max="14086" width="12.7109375" customWidth="1"/>
    <col min="14087" max="14087" width="12.42578125" customWidth="1"/>
    <col min="14088" max="14088" width="13.28515625" customWidth="1"/>
    <col min="14089" max="14089" width="13.5703125" customWidth="1"/>
    <col min="14090" max="14094" width="12.7109375" customWidth="1"/>
    <col min="14095" max="14095" width="13.42578125" customWidth="1"/>
    <col min="14096" max="14096" width="13.140625" customWidth="1"/>
    <col min="14097" max="14102" width="12.7109375" customWidth="1"/>
    <col min="14103" max="14103" width="15.28515625" customWidth="1"/>
    <col min="14104" max="14104" width="16.85546875" customWidth="1"/>
    <col min="14105" max="14106" width="12.7109375" customWidth="1"/>
    <col min="14107" max="14107" width="16.140625" customWidth="1"/>
    <col min="14108" max="14108" width="14.85546875" customWidth="1"/>
    <col min="14337" max="14337" width="6.140625" customWidth="1"/>
    <col min="14338" max="14338" width="23.42578125" customWidth="1"/>
    <col min="14339" max="14339" width="15.7109375" customWidth="1"/>
    <col min="14340" max="14340" width="12.7109375" customWidth="1"/>
    <col min="14341" max="14341" width="14.28515625" customWidth="1"/>
    <col min="14342" max="14342" width="12.7109375" customWidth="1"/>
    <col min="14343" max="14343" width="12.42578125" customWidth="1"/>
    <col min="14344" max="14344" width="13.28515625" customWidth="1"/>
    <col min="14345" max="14345" width="13.5703125" customWidth="1"/>
    <col min="14346" max="14350" width="12.7109375" customWidth="1"/>
    <col min="14351" max="14351" width="13.42578125" customWidth="1"/>
    <col min="14352" max="14352" width="13.140625" customWidth="1"/>
    <col min="14353" max="14358" width="12.7109375" customWidth="1"/>
    <col min="14359" max="14359" width="15.28515625" customWidth="1"/>
    <col min="14360" max="14360" width="16.85546875" customWidth="1"/>
    <col min="14361" max="14362" width="12.7109375" customWidth="1"/>
    <col min="14363" max="14363" width="16.140625" customWidth="1"/>
    <col min="14364" max="14364" width="14.85546875" customWidth="1"/>
    <col min="14593" max="14593" width="6.140625" customWidth="1"/>
    <col min="14594" max="14594" width="23.42578125" customWidth="1"/>
    <col min="14595" max="14595" width="15.7109375" customWidth="1"/>
    <col min="14596" max="14596" width="12.7109375" customWidth="1"/>
    <col min="14597" max="14597" width="14.28515625" customWidth="1"/>
    <col min="14598" max="14598" width="12.7109375" customWidth="1"/>
    <col min="14599" max="14599" width="12.42578125" customWidth="1"/>
    <col min="14600" max="14600" width="13.28515625" customWidth="1"/>
    <col min="14601" max="14601" width="13.5703125" customWidth="1"/>
    <col min="14602" max="14606" width="12.7109375" customWidth="1"/>
    <col min="14607" max="14607" width="13.42578125" customWidth="1"/>
    <col min="14608" max="14608" width="13.140625" customWidth="1"/>
    <col min="14609" max="14614" width="12.7109375" customWidth="1"/>
    <col min="14615" max="14615" width="15.28515625" customWidth="1"/>
    <col min="14616" max="14616" width="16.85546875" customWidth="1"/>
    <col min="14617" max="14618" width="12.7109375" customWidth="1"/>
    <col min="14619" max="14619" width="16.140625" customWidth="1"/>
    <col min="14620" max="14620" width="14.85546875" customWidth="1"/>
    <col min="14849" max="14849" width="6.140625" customWidth="1"/>
    <col min="14850" max="14850" width="23.42578125" customWidth="1"/>
    <col min="14851" max="14851" width="15.7109375" customWidth="1"/>
    <col min="14852" max="14852" width="12.7109375" customWidth="1"/>
    <col min="14853" max="14853" width="14.28515625" customWidth="1"/>
    <col min="14854" max="14854" width="12.7109375" customWidth="1"/>
    <col min="14855" max="14855" width="12.42578125" customWidth="1"/>
    <col min="14856" max="14856" width="13.28515625" customWidth="1"/>
    <col min="14857" max="14857" width="13.5703125" customWidth="1"/>
    <col min="14858" max="14862" width="12.7109375" customWidth="1"/>
    <col min="14863" max="14863" width="13.42578125" customWidth="1"/>
    <col min="14864" max="14864" width="13.140625" customWidth="1"/>
    <col min="14865" max="14870" width="12.7109375" customWidth="1"/>
    <col min="14871" max="14871" width="15.28515625" customWidth="1"/>
    <col min="14872" max="14872" width="16.85546875" customWidth="1"/>
    <col min="14873" max="14874" width="12.7109375" customWidth="1"/>
    <col min="14875" max="14875" width="16.140625" customWidth="1"/>
    <col min="14876" max="14876" width="14.85546875" customWidth="1"/>
    <col min="15105" max="15105" width="6.140625" customWidth="1"/>
    <col min="15106" max="15106" width="23.42578125" customWidth="1"/>
    <col min="15107" max="15107" width="15.7109375" customWidth="1"/>
    <col min="15108" max="15108" width="12.7109375" customWidth="1"/>
    <col min="15109" max="15109" width="14.28515625" customWidth="1"/>
    <col min="15110" max="15110" width="12.7109375" customWidth="1"/>
    <col min="15111" max="15111" width="12.42578125" customWidth="1"/>
    <col min="15112" max="15112" width="13.28515625" customWidth="1"/>
    <col min="15113" max="15113" width="13.5703125" customWidth="1"/>
    <col min="15114" max="15118" width="12.7109375" customWidth="1"/>
    <col min="15119" max="15119" width="13.42578125" customWidth="1"/>
    <col min="15120" max="15120" width="13.140625" customWidth="1"/>
    <col min="15121" max="15126" width="12.7109375" customWidth="1"/>
    <col min="15127" max="15127" width="15.28515625" customWidth="1"/>
    <col min="15128" max="15128" width="16.85546875" customWidth="1"/>
    <col min="15129" max="15130" width="12.7109375" customWidth="1"/>
    <col min="15131" max="15131" width="16.140625" customWidth="1"/>
    <col min="15132" max="15132" width="14.85546875" customWidth="1"/>
    <col min="15361" max="15361" width="6.140625" customWidth="1"/>
    <col min="15362" max="15362" width="23.42578125" customWidth="1"/>
    <col min="15363" max="15363" width="15.7109375" customWidth="1"/>
    <col min="15364" max="15364" width="12.7109375" customWidth="1"/>
    <col min="15365" max="15365" width="14.28515625" customWidth="1"/>
    <col min="15366" max="15366" width="12.7109375" customWidth="1"/>
    <col min="15367" max="15367" width="12.42578125" customWidth="1"/>
    <col min="15368" max="15368" width="13.28515625" customWidth="1"/>
    <col min="15369" max="15369" width="13.5703125" customWidth="1"/>
    <col min="15370" max="15374" width="12.7109375" customWidth="1"/>
    <col min="15375" max="15375" width="13.42578125" customWidth="1"/>
    <col min="15376" max="15376" width="13.140625" customWidth="1"/>
    <col min="15377" max="15382" width="12.7109375" customWidth="1"/>
    <col min="15383" max="15383" width="15.28515625" customWidth="1"/>
    <col min="15384" max="15384" width="16.85546875" customWidth="1"/>
    <col min="15385" max="15386" width="12.7109375" customWidth="1"/>
    <col min="15387" max="15387" width="16.140625" customWidth="1"/>
    <col min="15388" max="15388" width="14.85546875" customWidth="1"/>
    <col min="15617" max="15617" width="6.140625" customWidth="1"/>
    <col min="15618" max="15618" width="23.42578125" customWidth="1"/>
    <col min="15619" max="15619" width="15.7109375" customWidth="1"/>
    <col min="15620" max="15620" width="12.7109375" customWidth="1"/>
    <col min="15621" max="15621" width="14.28515625" customWidth="1"/>
    <col min="15622" max="15622" width="12.7109375" customWidth="1"/>
    <col min="15623" max="15623" width="12.42578125" customWidth="1"/>
    <col min="15624" max="15624" width="13.28515625" customWidth="1"/>
    <col min="15625" max="15625" width="13.5703125" customWidth="1"/>
    <col min="15626" max="15630" width="12.7109375" customWidth="1"/>
    <col min="15631" max="15631" width="13.42578125" customWidth="1"/>
    <col min="15632" max="15632" width="13.140625" customWidth="1"/>
    <col min="15633" max="15638" width="12.7109375" customWidth="1"/>
    <col min="15639" max="15639" width="15.28515625" customWidth="1"/>
    <col min="15640" max="15640" width="16.85546875" customWidth="1"/>
    <col min="15641" max="15642" width="12.7109375" customWidth="1"/>
    <col min="15643" max="15643" width="16.140625" customWidth="1"/>
    <col min="15644" max="15644" width="14.85546875" customWidth="1"/>
    <col min="15873" max="15873" width="6.140625" customWidth="1"/>
    <col min="15874" max="15874" width="23.42578125" customWidth="1"/>
    <col min="15875" max="15875" width="15.7109375" customWidth="1"/>
    <col min="15876" max="15876" width="12.7109375" customWidth="1"/>
    <col min="15877" max="15877" width="14.28515625" customWidth="1"/>
    <col min="15878" max="15878" width="12.7109375" customWidth="1"/>
    <col min="15879" max="15879" width="12.42578125" customWidth="1"/>
    <col min="15880" max="15880" width="13.28515625" customWidth="1"/>
    <col min="15881" max="15881" width="13.5703125" customWidth="1"/>
    <col min="15882" max="15886" width="12.7109375" customWidth="1"/>
    <col min="15887" max="15887" width="13.42578125" customWidth="1"/>
    <col min="15888" max="15888" width="13.140625" customWidth="1"/>
    <col min="15889" max="15894" width="12.7109375" customWidth="1"/>
    <col min="15895" max="15895" width="15.28515625" customWidth="1"/>
    <col min="15896" max="15896" width="16.85546875" customWidth="1"/>
    <col min="15897" max="15898" width="12.7109375" customWidth="1"/>
    <col min="15899" max="15899" width="16.140625" customWidth="1"/>
    <col min="15900" max="15900" width="14.85546875" customWidth="1"/>
    <col min="16129" max="16129" width="6.140625" customWidth="1"/>
    <col min="16130" max="16130" width="23.42578125" customWidth="1"/>
    <col min="16131" max="16131" width="15.7109375" customWidth="1"/>
    <col min="16132" max="16132" width="12.7109375" customWidth="1"/>
    <col min="16133" max="16133" width="14.28515625" customWidth="1"/>
    <col min="16134" max="16134" width="12.7109375" customWidth="1"/>
    <col min="16135" max="16135" width="12.42578125" customWidth="1"/>
    <col min="16136" max="16136" width="13.28515625" customWidth="1"/>
    <col min="16137" max="16137" width="13.5703125" customWidth="1"/>
    <col min="16138" max="16142" width="12.7109375" customWidth="1"/>
    <col min="16143" max="16143" width="13.42578125" customWidth="1"/>
    <col min="16144" max="16144" width="13.140625" customWidth="1"/>
    <col min="16145" max="16150" width="12.7109375" customWidth="1"/>
    <col min="16151" max="16151" width="15.28515625" customWidth="1"/>
    <col min="16152" max="16152" width="16.85546875" customWidth="1"/>
    <col min="16153" max="16154" width="12.7109375" customWidth="1"/>
    <col min="16155" max="16155" width="16.140625" customWidth="1"/>
    <col min="16156" max="16156" width="14.85546875" customWidth="1"/>
  </cols>
  <sheetData>
    <row r="1" spans="1:30" s="1" customFormat="1" ht="33" customHeight="1" x14ac:dyDescent="0.25">
      <c r="B1" s="664" t="s">
        <v>0</v>
      </c>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4"/>
    </row>
    <row r="2" spans="1:30" ht="15.75" customHeight="1" x14ac:dyDescent="0.25">
      <c r="B2" s="664" t="s">
        <v>1</v>
      </c>
      <c r="C2" s="664"/>
      <c r="D2" s="664"/>
      <c r="E2" s="664"/>
      <c r="F2" s="664"/>
      <c r="G2" s="664"/>
      <c r="H2" s="664"/>
      <c r="I2" s="664"/>
      <c r="J2" s="664"/>
      <c r="K2" s="664"/>
      <c r="L2" s="664"/>
      <c r="M2" s="664"/>
      <c r="N2" s="664"/>
      <c r="O2" s="664"/>
      <c r="P2" s="664"/>
      <c r="Q2" s="664"/>
      <c r="R2" s="664"/>
      <c r="S2" s="664"/>
      <c r="T2" s="664"/>
      <c r="U2" s="664"/>
      <c r="V2" s="664"/>
      <c r="W2" s="664"/>
      <c r="X2" s="664"/>
      <c r="Y2" s="664"/>
      <c r="Z2" s="664"/>
      <c r="AA2" s="664"/>
      <c r="AB2" s="664"/>
    </row>
    <row r="3" spans="1:30" ht="15.75" customHeight="1" x14ac:dyDescent="0.25">
      <c r="B3" s="664" t="s">
        <v>1722</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row>
    <row r="4" spans="1:30" ht="15.75" customHeight="1" x14ac:dyDescent="0.25">
      <c r="B4" s="664" t="s">
        <v>278</v>
      </c>
      <c r="C4" s="664"/>
      <c r="D4" s="664"/>
      <c r="E4" s="664"/>
      <c r="F4" s="664"/>
      <c r="G4" s="664"/>
      <c r="H4" s="664"/>
      <c r="I4" s="664"/>
      <c r="J4" s="664"/>
      <c r="K4" s="664"/>
      <c r="L4" s="664"/>
      <c r="M4" s="664"/>
      <c r="N4" s="664"/>
      <c r="O4" s="664"/>
      <c r="P4" s="664"/>
      <c r="Q4" s="664"/>
      <c r="R4" s="664"/>
      <c r="S4" s="664"/>
      <c r="T4" s="664"/>
      <c r="U4" s="664"/>
      <c r="V4" s="664"/>
      <c r="W4" s="664"/>
      <c r="X4" s="664"/>
      <c r="Y4" s="664"/>
      <c r="Z4" s="664"/>
      <c r="AA4" s="664"/>
      <c r="AB4" s="664"/>
    </row>
    <row r="5" spans="1:30" s="2" customFormat="1" ht="15.75" customHeight="1" x14ac:dyDescent="0.25">
      <c r="B5" s="853"/>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row>
    <row r="6" spans="1:30" ht="22.5" customHeight="1" x14ac:dyDescent="0.25">
      <c r="A6" s="839" t="s">
        <v>4</v>
      </c>
      <c r="B6" s="839"/>
      <c r="C6" s="839"/>
      <c r="D6" s="839"/>
      <c r="E6" s="839"/>
      <c r="F6" s="839"/>
      <c r="G6" s="671" t="s">
        <v>5</v>
      </c>
      <c r="H6" s="671"/>
      <c r="I6" s="671"/>
      <c r="J6" s="671"/>
      <c r="K6" s="671"/>
      <c r="L6" s="671"/>
      <c r="M6" s="671"/>
      <c r="N6" s="671"/>
      <c r="O6" s="671"/>
      <c r="P6" s="671"/>
      <c r="Q6" s="671"/>
      <c r="R6" s="671"/>
      <c r="S6" s="671"/>
      <c r="T6" s="671"/>
      <c r="U6" s="671"/>
      <c r="V6" s="671"/>
      <c r="W6" s="671"/>
      <c r="X6" s="671"/>
      <c r="Y6" s="671"/>
      <c r="Z6" s="671"/>
      <c r="AA6" s="671"/>
      <c r="AB6" s="672"/>
    </row>
    <row r="7" spans="1:30" ht="22.5" customHeight="1" x14ac:dyDescent="0.25">
      <c r="A7" s="839"/>
      <c r="B7" s="839"/>
      <c r="C7" s="839"/>
      <c r="D7" s="839"/>
      <c r="E7" s="839"/>
      <c r="F7" s="839"/>
      <c r="G7" s="671" t="s">
        <v>6</v>
      </c>
      <c r="H7" s="671"/>
      <c r="I7" s="671"/>
      <c r="J7" s="672"/>
      <c r="K7" s="679" t="s">
        <v>7</v>
      </c>
      <c r="L7" s="671"/>
      <c r="M7" s="671"/>
      <c r="N7" s="672"/>
      <c r="O7" s="679" t="s">
        <v>8</v>
      </c>
      <c r="P7" s="671"/>
      <c r="Q7" s="671"/>
      <c r="R7" s="671"/>
      <c r="S7" s="679" t="s">
        <v>9</v>
      </c>
      <c r="T7" s="671"/>
      <c r="U7" s="671"/>
      <c r="V7" s="672"/>
      <c r="W7" s="679" t="s">
        <v>10</v>
      </c>
      <c r="X7" s="672"/>
      <c r="Y7" s="847" t="s">
        <v>11</v>
      </c>
      <c r="Z7" s="848"/>
      <c r="AA7" s="848"/>
      <c r="AB7" s="849"/>
    </row>
    <row r="8" spans="1:30" ht="99.75" customHeight="1" thickBot="1" x14ac:dyDescent="0.3">
      <c r="A8" s="839"/>
      <c r="B8" s="839"/>
      <c r="C8" s="839"/>
      <c r="D8" s="839"/>
      <c r="E8" s="839"/>
      <c r="F8" s="839"/>
      <c r="G8" s="686" t="s">
        <v>12</v>
      </c>
      <c r="H8" s="687"/>
      <c r="I8" s="688" t="s">
        <v>13</v>
      </c>
      <c r="J8" s="689"/>
      <c r="K8" s="690" t="s">
        <v>14</v>
      </c>
      <c r="L8" s="689"/>
      <c r="M8" s="690" t="s">
        <v>15</v>
      </c>
      <c r="N8" s="689"/>
      <c r="O8" s="690" t="s">
        <v>16</v>
      </c>
      <c r="P8" s="689"/>
      <c r="Q8" s="690" t="s">
        <v>17</v>
      </c>
      <c r="R8" s="689"/>
      <c r="S8" s="690" t="s">
        <v>18</v>
      </c>
      <c r="T8" s="689"/>
      <c r="U8" s="690" t="s">
        <v>19</v>
      </c>
      <c r="V8" s="689"/>
      <c r="W8" s="690" t="s">
        <v>20</v>
      </c>
      <c r="X8" s="689"/>
      <c r="Y8" s="850"/>
      <c r="Z8" s="851"/>
      <c r="AA8" s="851"/>
      <c r="AB8" s="852"/>
    </row>
    <row r="9" spans="1:30" ht="52.5" customHeight="1" thickTop="1" x14ac:dyDescent="0.25">
      <c r="A9" s="5" t="s">
        <v>21</v>
      </c>
      <c r="B9" s="6" t="s">
        <v>22</v>
      </c>
      <c r="C9" s="302" t="s">
        <v>23</v>
      </c>
      <c r="D9" s="842" t="s">
        <v>24</v>
      </c>
      <c r="E9" s="843"/>
      <c r="F9" s="359" t="s">
        <v>25</v>
      </c>
      <c r="G9" s="360" t="s">
        <v>26</v>
      </c>
      <c r="H9" s="360" t="s">
        <v>27</v>
      </c>
      <c r="I9" s="360" t="s">
        <v>26</v>
      </c>
      <c r="J9" s="360" t="s">
        <v>27</v>
      </c>
      <c r="K9" s="360" t="s">
        <v>26</v>
      </c>
      <c r="L9" s="360" t="s">
        <v>27</v>
      </c>
      <c r="M9" s="360" t="s">
        <v>26</v>
      </c>
      <c r="N9" s="360" t="s">
        <v>27</v>
      </c>
      <c r="O9" s="360" t="s">
        <v>26</v>
      </c>
      <c r="P9" s="360" t="s">
        <v>27</v>
      </c>
      <c r="Q9" s="359" t="s">
        <v>26</v>
      </c>
      <c r="R9" s="359" t="s">
        <v>27</v>
      </c>
      <c r="S9" s="359" t="s">
        <v>26</v>
      </c>
      <c r="T9" s="359" t="s">
        <v>27</v>
      </c>
      <c r="U9" s="359" t="s">
        <v>26</v>
      </c>
      <c r="V9" s="359" t="s">
        <v>27</v>
      </c>
      <c r="W9" s="359" t="s">
        <v>26</v>
      </c>
      <c r="X9" s="359" t="s">
        <v>27</v>
      </c>
      <c r="Y9" s="302" t="s">
        <v>28</v>
      </c>
      <c r="Z9" s="302" t="s">
        <v>29</v>
      </c>
      <c r="AA9" s="359" t="s">
        <v>30</v>
      </c>
      <c r="AB9" s="300" t="s">
        <v>31</v>
      </c>
    </row>
    <row r="10" spans="1:30" ht="29.25" customHeight="1" x14ac:dyDescent="0.25">
      <c r="A10" s="676"/>
      <c r="B10" s="678" t="s">
        <v>32</v>
      </c>
      <c r="C10" s="844" t="s">
        <v>33</v>
      </c>
      <c r="D10" s="845" t="s">
        <v>34</v>
      </c>
      <c r="E10" s="846"/>
      <c r="F10" s="838" t="s">
        <v>35</v>
      </c>
      <c r="G10" s="363" t="s">
        <v>36</v>
      </c>
      <c r="H10" s="363" t="s">
        <v>36</v>
      </c>
      <c r="I10" s="363" t="s">
        <v>36</v>
      </c>
      <c r="J10" s="363" t="s">
        <v>36</v>
      </c>
      <c r="K10" s="363" t="s">
        <v>36</v>
      </c>
      <c r="L10" s="363" t="s">
        <v>36</v>
      </c>
      <c r="M10" s="363" t="s">
        <v>36</v>
      </c>
      <c r="N10" s="363" t="s">
        <v>36</v>
      </c>
      <c r="O10" s="363" t="s">
        <v>36</v>
      </c>
      <c r="P10" s="363" t="s">
        <v>36</v>
      </c>
      <c r="Q10" s="363" t="s">
        <v>36</v>
      </c>
      <c r="R10" s="363" t="s">
        <v>36</v>
      </c>
      <c r="S10" s="363" t="s">
        <v>36</v>
      </c>
      <c r="T10" s="363" t="s">
        <v>36</v>
      </c>
      <c r="U10" s="363" t="s">
        <v>36</v>
      </c>
      <c r="V10" s="363" t="s">
        <v>36</v>
      </c>
      <c r="W10" s="363" t="s">
        <v>36</v>
      </c>
      <c r="X10" s="363" t="s">
        <v>36</v>
      </c>
      <c r="Y10" s="840" t="s">
        <v>37</v>
      </c>
      <c r="Z10" s="840" t="s">
        <v>37</v>
      </c>
      <c r="AA10" s="841"/>
      <c r="AB10" s="656" t="s">
        <v>37</v>
      </c>
    </row>
    <row r="11" spans="1:30" ht="32.25" customHeight="1" x14ac:dyDescent="0.25">
      <c r="A11" s="677"/>
      <c r="B11" s="678"/>
      <c r="C11" s="844"/>
      <c r="D11" s="38" t="s">
        <v>38</v>
      </c>
      <c r="E11" s="365" t="s">
        <v>39</v>
      </c>
      <c r="F11" s="838"/>
      <c r="G11" s="366" t="s">
        <v>37</v>
      </c>
      <c r="H11" s="366" t="s">
        <v>37</v>
      </c>
      <c r="I11" s="366" t="s">
        <v>37</v>
      </c>
      <c r="J11" s="366" t="s">
        <v>37</v>
      </c>
      <c r="K11" s="366" t="s">
        <v>37</v>
      </c>
      <c r="L11" s="366" t="s">
        <v>37</v>
      </c>
      <c r="M11" s="366" t="s">
        <v>37</v>
      </c>
      <c r="N11" s="366" t="s">
        <v>37</v>
      </c>
      <c r="O11" s="366" t="s">
        <v>37</v>
      </c>
      <c r="P11" s="366" t="s">
        <v>37</v>
      </c>
      <c r="Q11" s="366" t="s">
        <v>37</v>
      </c>
      <c r="R11" s="366" t="s">
        <v>37</v>
      </c>
      <c r="S11" s="366" t="s">
        <v>37</v>
      </c>
      <c r="T11" s="366" t="s">
        <v>37</v>
      </c>
      <c r="U11" s="366" t="s">
        <v>37</v>
      </c>
      <c r="V11" s="366" t="s">
        <v>37</v>
      </c>
      <c r="W11" s="366" t="s">
        <v>37</v>
      </c>
      <c r="X11" s="366" t="s">
        <v>37</v>
      </c>
      <c r="Y11" s="840"/>
      <c r="Z11" s="840"/>
      <c r="AA11" s="841"/>
      <c r="AB11" s="656"/>
    </row>
    <row r="12" spans="1:30" s="321" customFormat="1" ht="105" customHeight="1" x14ac:dyDescent="0.25">
      <c r="A12" s="367"/>
      <c r="B12" s="368" t="s">
        <v>40</v>
      </c>
      <c r="C12" s="369" t="s">
        <v>41</v>
      </c>
      <c r="D12" s="369" t="s">
        <v>42</v>
      </c>
      <c r="E12" s="370" t="s">
        <v>43</v>
      </c>
      <c r="F12" s="371" t="s">
        <v>44</v>
      </c>
      <c r="G12" s="23"/>
      <c r="H12" s="23"/>
      <c r="I12" s="23"/>
      <c r="J12" s="23"/>
      <c r="K12" s="23"/>
      <c r="L12" s="23"/>
      <c r="M12" s="23"/>
      <c r="N12" s="23"/>
      <c r="O12" s="23"/>
      <c r="P12" s="23"/>
      <c r="Q12" s="23"/>
      <c r="R12" s="23"/>
      <c r="S12" s="23"/>
      <c r="T12" s="23"/>
      <c r="U12" s="23"/>
      <c r="V12" s="23"/>
      <c r="W12" s="23"/>
      <c r="X12" s="23"/>
      <c r="Y12" s="24"/>
      <c r="Z12" s="24"/>
      <c r="AA12" s="372"/>
      <c r="AB12" s="24"/>
      <c r="AC12" s="358"/>
      <c r="AD12" s="358"/>
    </row>
    <row r="13" spans="1:30" s="321" customFormat="1" ht="53.25" customHeight="1" x14ac:dyDescent="0.25">
      <c r="A13" s="373">
        <v>1</v>
      </c>
      <c r="B13" s="374" t="s">
        <v>224</v>
      </c>
      <c r="C13" s="375" t="str">
        <f>IF(AB13&gt;=450000,"LPN",IF(AND(AB13&gt;190000,AB13&lt;470000),"LP",IF(AND(AB13&gt;=56000,AB13&lt;=190000),"3C","2C ")))</f>
        <v xml:space="preserve">2C </v>
      </c>
      <c r="D13" s="376" t="s">
        <v>1723</v>
      </c>
      <c r="E13" s="377" t="s">
        <v>1724</v>
      </c>
      <c r="F13" s="377" t="s">
        <v>1725</v>
      </c>
      <c r="G13" s="378" t="s">
        <v>49</v>
      </c>
      <c r="H13" s="378" t="s">
        <v>49</v>
      </c>
      <c r="I13" s="378" t="s">
        <v>49</v>
      </c>
      <c r="J13" s="378" t="s">
        <v>49</v>
      </c>
      <c r="K13" s="378">
        <f t="shared" ref="K13:K45" si="0">SUM(L13-8)</f>
        <v>41297</v>
      </c>
      <c r="L13" s="378">
        <f t="shared" ref="L13:M45" si="1">SUM(M13*1)</f>
        <v>41305</v>
      </c>
      <c r="M13" s="378">
        <f t="shared" si="1"/>
        <v>41305</v>
      </c>
      <c r="N13" s="378">
        <f t="shared" ref="N13:N45" si="2">SUM(O13-1)</f>
        <v>41305</v>
      </c>
      <c r="O13" s="378">
        <f t="shared" ref="O13:O45" si="3">SUM(U13-3)</f>
        <v>41306</v>
      </c>
      <c r="P13" s="378">
        <f t="shared" ref="P13:P45" si="4">SUM(U13*1)</f>
        <v>41309</v>
      </c>
      <c r="Q13" s="378" t="s">
        <v>49</v>
      </c>
      <c r="R13" s="378" t="s">
        <v>49</v>
      </c>
      <c r="S13" s="378" t="s">
        <v>49</v>
      </c>
      <c r="T13" s="378" t="s">
        <v>49</v>
      </c>
      <c r="U13" s="378">
        <f t="shared" ref="U13:V45" si="5">SUM(V13-4)</f>
        <v>41309</v>
      </c>
      <c r="V13" s="378">
        <f t="shared" si="5"/>
        <v>41313</v>
      </c>
      <c r="W13" s="378">
        <f t="shared" ref="W13:W45" si="6">SUM(X13-3)</f>
        <v>41317</v>
      </c>
      <c r="X13" s="378">
        <v>41320</v>
      </c>
      <c r="Y13" s="41"/>
      <c r="Z13" s="41"/>
      <c r="AA13" s="379">
        <v>4059</v>
      </c>
      <c r="AB13" s="380"/>
      <c r="AC13" s="358"/>
      <c r="AD13" s="358"/>
    </row>
    <row r="14" spans="1:30" s="321" customFormat="1" ht="53.25" customHeight="1" x14ac:dyDescent="0.25">
      <c r="A14" s="373">
        <v>2</v>
      </c>
      <c r="B14" s="381" t="s">
        <v>274</v>
      </c>
      <c r="C14" s="301" t="s">
        <v>289</v>
      </c>
      <c r="D14" s="29" t="s">
        <v>1723</v>
      </c>
      <c r="E14" s="382" t="s">
        <v>1726</v>
      </c>
      <c r="F14" s="30" t="s">
        <v>1727</v>
      </c>
      <c r="G14" s="383" t="s">
        <v>49</v>
      </c>
      <c r="H14" s="383" t="s">
        <v>49</v>
      </c>
      <c r="I14" s="383" t="s">
        <v>49</v>
      </c>
      <c r="J14" s="383" t="s">
        <v>49</v>
      </c>
      <c r="K14" s="383" t="s">
        <v>49</v>
      </c>
      <c r="L14" s="383" t="s">
        <v>49</v>
      </c>
      <c r="M14" s="383" t="s">
        <v>49</v>
      </c>
      <c r="N14" s="383" t="s">
        <v>49</v>
      </c>
      <c r="O14" s="383" t="s">
        <v>49</v>
      </c>
      <c r="P14" s="383" t="s">
        <v>49</v>
      </c>
      <c r="Q14" s="383" t="s">
        <v>49</v>
      </c>
      <c r="R14" s="383" t="s">
        <v>49</v>
      </c>
      <c r="S14" s="383" t="s">
        <v>49</v>
      </c>
      <c r="T14" s="383" t="s">
        <v>49</v>
      </c>
      <c r="U14" s="384">
        <f>SUM(V14-2)</f>
        <v>41313</v>
      </c>
      <c r="V14" s="384">
        <f>SUM(W14-3)</f>
        <v>41315</v>
      </c>
      <c r="W14" s="383">
        <f>SUM(X14-2)</f>
        <v>41318</v>
      </c>
      <c r="X14" s="384">
        <v>41320</v>
      </c>
      <c r="Y14" s="385"/>
      <c r="Z14" s="385"/>
      <c r="AA14" s="386">
        <v>10850</v>
      </c>
      <c r="AB14" s="380"/>
      <c r="AC14" s="358"/>
      <c r="AD14" s="358"/>
    </row>
    <row r="15" spans="1:30" s="321" customFormat="1" ht="60" customHeight="1" x14ac:dyDescent="0.25">
      <c r="A15" s="373">
        <v>3</v>
      </c>
      <c r="B15" s="387" t="s">
        <v>276</v>
      </c>
      <c r="C15" s="301" t="str">
        <f>IF(AB15&gt;=450000,"LPN",IF(AND(AB15&gt;180000,AB15&lt;450000),"LP",IF(AND(AB15&gt;=53000,AB15&lt;=180000),"3C","2C ")))</f>
        <v xml:space="preserve">2C </v>
      </c>
      <c r="D15" s="29" t="s">
        <v>1723</v>
      </c>
      <c r="E15" s="30" t="s">
        <v>1728</v>
      </c>
      <c r="F15" s="30" t="s">
        <v>1729</v>
      </c>
      <c r="G15" s="378" t="s">
        <v>49</v>
      </c>
      <c r="H15" s="378" t="s">
        <v>49</v>
      </c>
      <c r="I15" s="378" t="s">
        <v>49</v>
      </c>
      <c r="J15" s="378" t="s">
        <v>49</v>
      </c>
      <c r="K15" s="378">
        <f t="shared" si="0"/>
        <v>41297</v>
      </c>
      <c r="L15" s="378">
        <f t="shared" si="1"/>
        <v>41305</v>
      </c>
      <c r="M15" s="378">
        <f t="shared" si="1"/>
        <v>41305</v>
      </c>
      <c r="N15" s="378">
        <f t="shared" si="2"/>
        <v>41305</v>
      </c>
      <c r="O15" s="378">
        <f t="shared" si="3"/>
        <v>41306</v>
      </c>
      <c r="P15" s="378">
        <f t="shared" si="4"/>
        <v>41309</v>
      </c>
      <c r="Q15" s="378" t="s">
        <v>49</v>
      </c>
      <c r="R15" s="378" t="s">
        <v>49</v>
      </c>
      <c r="S15" s="378" t="s">
        <v>49</v>
      </c>
      <c r="T15" s="378" t="s">
        <v>49</v>
      </c>
      <c r="U15" s="378">
        <f t="shared" si="5"/>
        <v>41309</v>
      </c>
      <c r="V15" s="378">
        <f t="shared" si="5"/>
        <v>41313</v>
      </c>
      <c r="W15" s="378">
        <f t="shared" si="6"/>
        <v>41317</v>
      </c>
      <c r="X15" s="378">
        <v>41320</v>
      </c>
      <c r="Y15" s="215"/>
      <c r="Z15" s="215"/>
      <c r="AA15" s="386">
        <v>8866</v>
      </c>
      <c r="AB15" s="388"/>
      <c r="AC15" s="358"/>
      <c r="AD15" s="358"/>
    </row>
    <row r="16" spans="1:30" s="321" customFormat="1" ht="57.75" customHeight="1" x14ac:dyDescent="0.25">
      <c r="A16" s="373">
        <v>4</v>
      </c>
      <c r="B16" s="389" t="s">
        <v>1730</v>
      </c>
      <c r="C16" s="301" t="str">
        <f>IF(AB16&gt;=450000,"LPN",IF(AND(AB16&gt;180000,AB16&lt;450000),"LP",IF(AND(AB16&gt;=53000,AB16&lt;=180000),"3C","2C ")))</f>
        <v xml:space="preserve">2C </v>
      </c>
      <c r="D16" s="29" t="s">
        <v>1723</v>
      </c>
      <c r="E16" s="30" t="s">
        <v>1731</v>
      </c>
      <c r="F16" s="30" t="s">
        <v>1732</v>
      </c>
      <c r="G16" s="378" t="s">
        <v>49</v>
      </c>
      <c r="H16" s="378" t="s">
        <v>49</v>
      </c>
      <c r="I16" s="378" t="s">
        <v>49</v>
      </c>
      <c r="J16" s="378" t="s">
        <v>49</v>
      </c>
      <c r="K16" s="378">
        <f t="shared" si="0"/>
        <v>41344</v>
      </c>
      <c r="L16" s="378">
        <f t="shared" si="1"/>
        <v>41352</v>
      </c>
      <c r="M16" s="378">
        <f t="shared" si="1"/>
        <v>41352</v>
      </c>
      <c r="N16" s="378">
        <f t="shared" si="2"/>
        <v>41352</v>
      </c>
      <c r="O16" s="378">
        <f t="shared" si="3"/>
        <v>41353</v>
      </c>
      <c r="P16" s="378">
        <f t="shared" si="4"/>
        <v>41356</v>
      </c>
      <c r="Q16" s="378" t="s">
        <v>49</v>
      </c>
      <c r="R16" s="378" t="s">
        <v>49</v>
      </c>
      <c r="S16" s="378" t="s">
        <v>49</v>
      </c>
      <c r="T16" s="378" t="s">
        <v>49</v>
      </c>
      <c r="U16" s="378">
        <f t="shared" si="5"/>
        <v>41356</v>
      </c>
      <c r="V16" s="378">
        <f t="shared" si="5"/>
        <v>41360</v>
      </c>
      <c r="W16" s="378">
        <f t="shared" si="6"/>
        <v>41364</v>
      </c>
      <c r="X16" s="378">
        <v>41367</v>
      </c>
      <c r="Y16" s="215"/>
      <c r="Z16" s="215"/>
      <c r="AA16" s="386">
        <v>2500</v>
      </c>
      <c r="AB16" s="388"/>
      <c r="AC16" s="358"/>
      <c r="AD16" s="358"/>
    </row>
    <row r="17" spans="1:30" s="321" customFormat="1" ht="54" customHeight="1" x14ac:dyDescent="0.25">
      <c r="A17" s="373">
        <v>5</v>
      </c>
      <c r="B17" s="389" t="s">
        <v>275</v>
      </c>
      <c r="C17" s="301" t="str">
        <f>IF(AB17&gt;=450000,"LPN",IF(AND(AB17&gt;180000,AB17&lt;450000),"LP",IF(AND(AB17&gt;=53000,AB17&lt;=180000),"3C","2C ")))</f>
        <v xml:space="preserve">2C </v>
      </c>
      <c r="D17" s="29" t="s">
        <v>1723</v>
      </c>
      <c r="E17" s="30" t="s">
        <v>1733</v>
      </c>
      <c r="F17" s="30" t="s">
        <v>1734</v>
      </c>
      <c r="G17" s="378" t="s">
        <v>49</v>
      </c>
      <c r="H17" s="378" t="s">
        <v>49</v>
      </c>
      <c r="I17" s="378" t="s">
        <v>49</v>
      </c>
      <c r="J17" s="378" t="s">
        <v>49</v>
      </c>
      <c r="K17" s="378">
        <f t="shared" si="0"/>
        <v>41346</v>
      </c>
      <c r="L17" s="378">
        <f t="shared" si="1"/>
        <v>41354</v>
      </c>
      <c r="M17" s="378">
        <f t="shared" si="1"/>
        <v>41354</v>
      </c>
      <c r="N17" s="378">
        <f t="shared" si="2"/>
        <v>41354</v>
      </c>
      <c r="O17" s="378">
        <f t="shared" si="3"/>
        <v>41355</v>
      </c>
      <c r="P17" s="378">
        <f t="shared" si="4"/>
        <v>41358</v>
      </c>
      <c r="Q17" s="378" t="s">
        <v>49</v>
      </c>
      <c r="R17" s="378" t="s">
        <v>49</v>
      </c>
      <c r="S17" s="378" t="s">
        <v>49</v>
      </c>
      <c r="T17" s="378" t="s">
        <v>49</v>
      </c>
      <c r="U17" s="378">
        <f t="shared" si="5"/>
        <v>41358</v>
      </c>
      <c r="V17" s="378">
        <f t="shared" si="5"/>
        <v>41362</v>
      </c>
      <c r="W17" s="378">
        <f t="shared" si="6"/>
        <v>41366</v>
      </c>
      <c r="X17" s="390">
        <v>41369</v>
      </c>
      <c r="Y17" s="215"/>
      <c r="Z17" s="215"/>
      <c r="AA17" s="386">
        <v>5075</v>
      </c>
      <c r="AB17" s="388"/>
      <c r="AC17" s="358"/>
      <c r="AD17" s="358"/>
    </row>
    <row r="18" spans="1:30" s="321" customFormat="1" ht="54" customHeight="1" x14ac:dyDescent="0.25">
      <c r="A18" s="373"/>
      <c r="B18" s="374" t="s">
        <v>224</v>
      </c>
      <c r="C18" s="375" t="str">
        <f>IF(AB18&gt;=450000,"LPN",IF(AND(AB18&gt;190000,AB18&lt;470000),"LP",IF(AND(AB18&gt;=56000,AB18&lt;=190000),"3C","2C ")))</f>
        <v xml:space="preserve">2C </v>
      </c>
      <c r="D18" s="376" t="s">
        <v>1723</v>
      </c>
      <c r="E18" s="377" t="s">
        <v>1724</v>
      </c>
      <c r="F18" s="377" t="s">
        <v>1735</v>
      </c>
      <c r="G18" s="378" t="s">
        <v>49</v>
      </c>
      <c r="H18" s="378" t="s">
        <v>49</v>
      </c>
      <c r="I18" s="378" t="s">
        <v>49</v>
      </c>
      <c r="J18" s="378" t="s">
        <v>49</v>
      </c>
      <c r="K18" s="378">
        <f>SUM(L18-8)</f>
        <v>41353</v>
      </c>
      <c r="L18" s="378">
        <f>SUM(M18*1)</f>
        <v>41361</v>
      </c>
      <c r="M18" s="378">
        <f>SUM(N18*1)</f>
        <v>41361</v>
      </c>
      <c r="N18" s="378">
        <f>SUM(O18-1)</f>
        <v>41361</v>
      </c>
      <c r="O18" s="378">
        <f>SUM(U18-3)</f>
        <v>41362</v>
      </c>
      <c r="P18" s="378">
        <f>SUM(U18*1)</f>
        <v>41365</v>
      </c>
      <c r="Q18" s="378" t="s">
        <v>49</v>
      </c>
      <c r="R18" s="378" t="s">
        <v>49</v>
      </c>
      <c r="S18" s="378" t="s">
        <v>49</v>
      </c>
      <c r="T18" s="378" t="s">
        <v>49</v>
      </c>
      <c r="U18" s="378">
        <f>SUM(V18-4)</f>
        <v>41365</v>
      </c>
      <c r="V18" s="378">
        <f>SUM(W18-4)</f>
        <v>41369</v>
      </c>
      <c r="W18" s="378">
        <f>SUM(X18-3)</f>
        <v>41373</v>
      </c>
      <c r="X18" s="378">
        <v>41376</v>
      </c>
      <c r="Y18" s="215"/>
      <c r="Z18" s="215"/>
      <c r="AA18" s="386">
        <v>8000</v>
      </c>
      <c r="AB18" s="388"/>
      <c r="AC18" s="358"/>
      <c r="AD18" s="358"/>
    </row>
    <row r="19" spans="1:30" s="321" customFormat="1" ht="57.75" customHeight="1" x14ac:dyDescent="0.25">
      <c r="A19" s="373">
        <v>6</v>
      </c>
      <c r="B19" s="391" t="s">
        <v>1736</v>
      </c>
      <c r="C19" s="301" t="str">
        <f>IF(AB19&gt;=450000,"LPN",IF(AND(AB19&gt;190000,AB19&lt;470000),"LP",IF(AND(AB19&gt;=56000,AB19&lt;=190000),"3C","2C ")))</f>
        <v xml:space="preserve">2C </v>
      </c>
      <c r="D19" s="29" t="s">
        <v>1723</v>
      </c>
      <c r="E19" s="30" t="s">
        <v>1737</v>
      </c>
      <c r="F19" s="30" t="s">
        <v>1738</v>
      </c>
      <c r="G19" s="378" t="s">
        <v>49</v>
      </c>
      <c r="H19" s="378" t="s">
        <v>49</v>
      </c>
      <c r="I19" s="378" t="s">
        <v>49</v>
      </c>
      <c r="J19" s="378" t="s">
        <v>49</v>
      </c>
      <c r="K19" s="378">
        <f t="shared" si="0"/>
        <v>41353</v>
      </c>
      <c r="L19" s="378">
        <f t="shared" si="1"/>
        <v>41361</v>
      </c>
      <c r="M19" s="378">
        <f t="shared" si="1"/>
        <v>41361</v>
      </c>
      <c r="N19" s="378">
        <f t="shared" si="2"/>
        <v>41361</v>
      </c>
      <c r="O19" s="378">
        <f t="shared" si="3"/>
        <v>41362</v>
      </c>
      <c r="P19" s="378">
        <f t="shared" si="4"/>
        <v>41365</v>
      </c>
      <c r="Q19" s="378" t="s">
        <v>49</v>
      </c>
      <c r="R19" s="378" t="s">
        <v>49</v>
      </c>
      <c r="S19" s="378" t="s">
        <v>49</v>
      </c>
      <c r="T19" s="378" t="s">
        <v>49</v>
      </c>
      <c r="U19" s="378">
        <f t="shared" si="5"/>
        <v>41365</v>
      </c>
      <c r="V19" s="378">
        <f t="shared" si="5"/>
        <v>41369</v>
      </c>
      <c r="W19" s="378">
        <f t="shared" si="6"/>
        <v>41373</v>
      </c>
      <c r="X19" s="378">
        <v>41376</v>
      </c>
      <c r="Y19" s="215"/>
      <c r="Z19" s="215"/>
      <c r="AA19" s="386">
        <v>112000</v>
      </c>
      <c r="AB19" s="388"/>
      <c r="AC19" s="358"/>
      <c r="AD19" s="358"/>
    </row>
    <row r="20" spans="1:30" s="321" customFormat="1" ht="59.25" customHeight="1" x14ac:dyDescent="0.25">
      <c r="A20" s="373">
        <v>7</v>
      </c>
      <c r="B20" s="387" t="s">
        <v>1739</v>
      </c>
      <c r="C20" s="301" t="str">
        <f>IF(AB20&gt;=450000,"LPN",IF(AND(AB20&gt;180000,AB20&lt;450000),"LP",IF(AND(AB20&gt;=53000,AB20&lt;=180000),"3C","2C ")))</f>
        <v xml:space="preserve">2C </v>
      </c>
      <c r="D20" s="29" t="s">
        <v>1723</v>
      </c>
      <c r="E20" s="30" t="s">
        <v>1740</v>
      </c>
      <c r="F20" s="30" t="s">
        <v>1741</v>
      </c>
      <c r="G20" s="378" t="s">
        <v>49</v>
      </c>
      <c r="H20" s="378" t="s">
        <v>49</v>
      </c>
      <c r="I20" s="378" t="s">
        <v>49</v>
      </c>
      <c r="J20" s="378" t="s">
        <v>49</v>
      </c>
      <c r="K20" s="378">
        <f t="shared" si="0"/>
        <v>41367</v>
      </c>
      <c r="L20" s="378">
        <f t="shared" si="1"/>
        <v>41375</v>
      </c>
      <c r="M20" s="378">
        <f t="shared" si="1"/>
        <v>41375</v>
      </c>
      <c r="N20" s="378">
        <f t="shared" si="2"/>
        <v>41375</v>
      </c>
      <c r="O20" s="378">
        <f t="shared" si="3"/>
        <v>41376</v>
      </c>
      <c r="P20" s="378">
        <f t="shared" si="4"/>
        <v>41379</v>
      </c>
      <c r="Q20" s="378" t="s">
        <v>49</v>
      </c>
      <c r="R20" s="378" t="s">
        <v>49</v>
      </c>
      <c r="S20" s="378" t="s">
        <v>49</v>
      </c>
      <c r="T20" s="378" t="s">
        <v>49</v>
      </c>
      <c r="U20" s="378">
        <f t="shared" si="5"/>
        <v>41379</v>
      </c>
      <c r="V20" s="378">
        <f t="shared" si="5"/>
        <v>41383</v>
      </c>
      <c r="W20" s="378">
        <f t="shared" si="6"/>
        <v>41387</v>
      </c>
      <c r="X20" s="378">
        <v>41390</v>
      </c>
      <c r="Y20" s="215"/>
      <c r="Z20" s="215"/>
      <c r="AA20" s="386">
        <v>12000</v>
      </c>
      <c r="AB20" s="388"/>
      <c r="AC20" s="358"/>
      <c r="AD20" s="358"/>
    </row>
    <row r="21" spans="1:30" s="321" customFormat="1" ht="34.5" customHeight="1" x14ac:dyDescent="0.25">
      <c r="A21" s="373">
        <v>8</v>
      </c>
      <c r="B21" s="387" t="s">
        <v>1742</v>
      </c>
      <c r="C21" s="301" t="str">
        <f>IF(AB21&gt;=450000,"LPN",IF(AND(AB21&gt;180000,AB21&lt;450000),"LP",IF(AND(AB21&gt;=53000,AB21&lt;=180000),"3C","2C ")))</f>
        <v xml:space="preserve">2C </v>
      </c>
      <c r="D21" s="29" t="s">
        <v>1723</v>
      </c>
      <c r="E21" s="30" t="s">
        <v>1743</v>
      </c>
      <c r="F21" s="30" t="s">
        <v>1744</v>
      </c>
      <c r="G21" s="378" t="s">
        <v>49</v>
      </c>
      <c r="H21" s="378" t="s">
        <v>49</v>
      </c>
      <c r="I21" s="378" t="s">
        <v>49</v>
      </c>
      <c r="J21" s="378" t="s">
        <v>49</v>
      </c>
      <c r="K21" s="378">
        <f t="shared" si="0"/>
        <v>41385</v>
      </c>
      <c r="L21" s="378">
        <f t="shared" si="1"/>
        <v>41393</v>
      </c>
      <c r="M21" s="378">
        <f t="shared" si="1"/>
        <v>41393</v>
      </c>
      <c r="N21" s="378">
        <f t="shared" si="2"/>
        <v>41393</v>
      </c>
      <c r="O21" s="378">
        <f t="shared" si="3"/>
        <v>41394</v>
      </c>
      <c r="P21" s="378">
        <f t="shared" si="4"/>
        <v>41397</v>
      </c>
      <c r="Q21" s="378" t="s">
        <v>49</v>
      </c>
      <c r="R21" s="378" t="s">
        <v>49</v>
      </c>
      <c r="S21" s="378" t="s">
        <v>49</v>
      </c>
      <c r="T21" s="378" t="s">
        <v>49</v>
      </c>
      <c r="U21" s="378">
        <f t="shared" si="5"/>
        <v>41397</v>
      </c>
      <c r="V21" s="378">
        <f t="shared" si="5"/>
        <v>41401</v>
      </c>
      <c r="W21" s="378">
        <f t="shared" si="6"/>
        <v>41405</v>
      </c>
      <c r="X21" s="378">
        <v>41408</v>
      </c>
      <c r="Y21" s="215"/>
      <c r="Z21" s="215"/>
      <c r="AA21" s="386">
        <v>44000</v>
      </c>
      <c r="AB21" s="388"/>
      <c r="AC21" s="358"/>
      <c r="AD21" s="358"/>
    </row>
    <row r="22" spans="1:30" s="321" customFormat="1" ht="34.5" customHeight="1" x14ac:dyDescent="0.25">
      <c r="A22" s="373">
        <v>9</v>
      </c>
      <c r="B22" s="391" t="s">
        <v>1736</v>
      </c>
      <c r="C22" s="301" t="str">
        <f>IF(AB22&gt;=450000,"LPN",IF(AND(AB22&gt;190000,AB22&lt;470000),"LP",IF(AND(AB22&gt;=56000,AB22&lt;=190000),"3C","2C ")))</f>
        <v xml:space="preserve">2C </v>
      </c>
      <c r="D22" s="29" t="s">
        <v>1723</v>
      </c>
      <c r="E22" s="30" t="s">
        <v>1737</v>
      </c>
      <c r="F22" s="30" t="s">
        <v>1745</v>
      </c>
      <c r="G22" s="378" t="s">
        <v>49</v>
      </c>
      <c r="H22" s="378" t="s">
        <v>49</v>
      </c>
      <c r="I22" s="378" t="s">
        <v>49</v>
      </c>
      <c r="J22" s="378" t="s">
        <v>49</v>
      </c>
      <c r="K22" s="378">
        <f t="shared" si="0"/>
        <v>41409</v>
      </c>
      <c r="L22" s="378">
        <f t="shared" si="1"/>
        <v>41417</v>
      </c>
      <c r="M22" s="378">
        <f t="shared" si="1"/>
        <v>41417</v>
      </c>
      <c r="N22" s="378">
        <f t="shared" si="2"/>
        <v>41417</v>
      </c>
      <c r="O22" s="378">
        <f t="shared" si="3"/>
        <v>41418</v>
      </c>
      <c r="P22" s="378">
        <f t="shared" si="4"/>
        <v>41421</v>
      </c>
      <c r="Q22" s="378" t="s">
        <v>49</v>
      </c>
      <c r="R22" s="378" t="s">
        <v>49</v>
      </c>
      <c r="S22" s="378" t="s">
        <v>49</v>
      </c>
      <c r="T22" s="378" t="s">
        <v>49</v>
      </c>
      <c r="U22" s="378">
        <f t="shared" si="5"/>
        <v>41421</v>
      </c>
      <c r="V22" s="378">
        <f t="shared" si="5"/>
        <v>41425</v>
      </c>
      <c r="W22" s="378">
        <f t="shared" si="6"/>
        <v>41429</v>
      </c>
      <c r="X22" s="378">
        <v>41432</v>
      </c>
      <c r="Y22" s="215"/>
      <c r="Z22" s="215"/>
      <c r="AA22" s="386">
        <v>112001</v>
      </c>
      <c r="AB22" s="388"/>
      <c r="AC22" s="358"/>
      <c r="AD22" s="358"/>
    </row>
    <row r="23" spans="1:30" s="321" customFormat="1" ht="34.5" customHeight="1" x14ac:dyDescent="0.25">
      <c r="A23" s="373">
        <v>10</v>
      </c>
      <c r="B23" s="381" t="s">
        <v>274</v>
      </c>
      <c r="C23" s="301" t="s">
        <v>289</v>
      </c>
      <c r="D23" s="29" t="s">
        <v>1723</v>
      </c>
      <c r="E23" s="382" t="s">
        <v>1726</v>
      </c>
      <c r="F23" s="30" t="s">
        <v>1746</v>
      </c>
      <c r="G23" s="383" t="s">
        <v>49</v>
      </c>
      <c r="H23" s="383" t="s">
        <v>49</v>
      </c>
      <c r="I23" s="383" t="s">
        <v>49</v>
      </c>
      <c r="J23" s="383" t="s">
        <v>49</v>
      </c>
      <c r="K23" s="383" t="s">
        <v>49</v>
      </c>
      <c r="L23" s="383" t="s">
        <v>49</v>
      </c>
      <c r="M23" s="383" t="s">
        <v>49</v>
      </c>
      <c r="N23" s="383" t="s">
        <v>49</v>
      </c>
      <c r="O23" s="383" t="s">
        <v>49</v>
      </c>
      <c r="P23" s="383" t="s">
        <v>49</v>
      </c>
      <c r="Q23" s="383" t="s">
        <v>49</v>
      </c>
      <c r="R23" s="383" t="s">
        <v>49</v>
      </c>
      <c r="S23" s="383" t="s">
        <v>49</v>
      </c>
      <c r="T23" s="383" t="s">
        <v>49</v>
      </c>
      <c r="U23" s="384">
        <f>SUM(V23-2)</f>
        <v>41060</v>
      </c>
      <c r="V23" s="384">
        <f>SUM(W23-3)</f>
        <v>41062</v>
      </c>
      <c r="W23" s="383">
        <f>SUM(X23-2)</f>
        <v>41065</v>
      </c>
      <c r="X23" s="384">
        <v>41067</v>
      </c>
      <c r="Y23" s="385"/>
      <c r="Z23" s="385"/>
      <c r="AA23" s="392">
        <v>10850</v>
      </c>
      <c r="AB23" s="388"/>
      <c r="AC23" s="358"/>
      <c r="AD23" s="358"/>
    </row>
    <row r="24" spans="1:30" s="321" customFormat="1" ht="41.25" customHeight="1" x14ac:dyDescent="0.25">
      <c r="A24" s="373">
        <v>11</v>
      </c>
      <c r="B24" s="389" t="s">
        <v>1747</v>
      </c>
      <c r="C24" s="301" t="str">
        <f>IF(AB24&gt;=450000,"LPN",IF(AND(AB24&gt;180000,AB24&lt;450000),"LP",IF(AND(AB24&gt;=53000,AB24&lt;=180000),"3C","2C ")))</f>
        <v xml:space="preserve">2C </v>
      </c>
      <c r="D24" s="29" t="s">
        <v>1723</v>
      </c>
      <c r="E24" s="30" t="s">
        <v>1733</v>
      </c>
      <c r="F24" s="30" t="s">
        <v>1748</v>
      </c>
      <c r="G24" s="378" t="s">
        <v>49</v>
      </c>
      <c r="H24" s="378" t="s">
        <v>49</v>
      </c>
      <c r="I24" s="378" t="s">
        <v>49</v>
      </c>
      <c r="J24" s="378" t="s">
        <v>49</v>
      </c>
      <c r="K24" s="378">
        <f t="shared" si="0"/>
        <v>41409</v>
      </c>
      <c r="L24" s="378">
        <f t="shared" si="1"/>
        <v>41417</v>
      </c>
      <c r="M24" s="378">
        <f t="shared" si="1"/>
        <v>41417</v>
      </c>
      <c r="N24" s="378">
        <f t="shared" si="2"/>
        <v>41417</v>
      </c>
      <c r="O24" s="378">
        <f t="shared" si="3"/>
        <v>41418</v>
      </c>
      <c r="P24" s="378">
        <f t="shared" si="4"/>
        <v>41421</v>
      </c>
      <c r="Q24" s="378" t="s">
        <v>49</v>
      </c>
      <c r="R24" s="378" t="s">
        <v>49</v>
      </c>
      <c r="S24" s="378" t="s">
        <v>49</v>
      </c>
      <c r="T24" s="378" t="s">
        <v>49</v>
      </c>
      <c r="U24" s="378">
        <f t="shared" si="5"/>
        <v>41421</v>
      </c>
      <c r="V24" s="378">
        <f t="shared" si="5"/>
        <v>41425</v>
      </c>
      <c r="W24" s="378">
        <f t="shared" si="6"/>
        <v>41429</v>
      </c>
      <c r="X24" s="390">
        <v>41432</v>
      </c>
      <c r="Y24" s="215"/>
      <c r="Z24" s="215"/>
      <c r="AA24" s="386">
        <v>5075</v>
      </c>
      <c r="AB24" s="388"/>
      <c r="AC24" s="358"/>
      <c r="AD24" s="358"/>
    </row>
    <row r="25" spans="1:30" s="321" customFormat="1" ht="57.75" customHeight="1" x14ac:dyDescent="0.25">
      <c r="A25" s="373">
        <v>12</v>
      </c>
      <c r="B25" s="387" t="s">
        <v>1749</v>
      </c>
      <c r="C25" s="301" t="str">
        <f>IF(AB25&gt;=450000,"LPN",IF(AND(AB25&gt;180000,AB25&lt;450000),"LP",IF(AND(AB25&gt;=53000,AB25&lt;=180000),"3C","2C ")))</f>
        <v xml:space="preserve">2C </v>
      </c>
      <c r="D25" s="29" t="s">
        <v>1723</v>
      </c>
      <c r="E25" s="30" t="s">
        <v>1750</v>
      </c>
      <c r="F25" s="30" t="s">
        <v>1751</v>
      </c>
      <c r="G25" s="378" t="s">
        <v>49</v>
      </c>
      <c r="H25" s="378" t="s">
        <v>49</v>
      </c>
      <c r="I25" s="378" t="s">
        <v>49</v>
      </c>
      <c r="J25" s="378" t="s">
        <v>49</v>
      </c>
      <c r="K25" s="378">
        <f t="shared" si="0"/>
        <v>41409</v>
      </c>
      <c r="L25" s="378">
        <f t="shared" si="1"/>
        <v>41417</v>
      </c>
      <c r="M25" s="378">
        <f t="shared" si="1"/>
        <v>41417</v>
      </c>
      <c r="N25" s="378">
        <f t="shared" si="2"/>
        <v>41417</v>
      </c>
      <c r="O25" s="378">
        <f t="shared" si="3"/>
        <v>41418</v>
      </c>
      <c r="P25" s="378">
        <f t="shared" si="4"/>
        <v>41421</v>
      </c>
      <c r="Q25" s="378" t="s">
        <v>49</v>
      </c>
      <c r="R25" s="378" t="s">
        <v>49</v>
      </c>
      <c r="S25" s="378" t="s">
        <v>49</v>
      </c>
      <c r="T25" s="378" t="s">
        <v>49</v>
      </c>
      <c r="U25" s="378">
        <f t="shared" si="5"/>
        <v>41421</v>
      </c>
      <c r="V25" s="378">
        <f t="shared" si="5"/>
        <v>41425</v>
      </c>
      <c r="W25" s="378">
        <f t="shared" si="6"/>
        <v>41429</v>
      </c>
      <c r="X25" s="378">
        <v>41432</v>
      </c>
      <c r="Y25" s="215"/>
      <c r="Z25" s="215"/>
      <c r="AA25" s="386">
        <v>13333</v>
      </c>
      <c r="AB25" s="388"/>
      <c r="AC25" s="358"/>
      <c r="AD25" s="358"/>
    </row>
    <row r="26" spans="1:30" s="325" customFormat="1" ht="48" customHeight="1" x14ac:dyDescent="0.25">
      <c r="A26" s="393">
        <v>13</v>
      </c>
      <c r="B26" s="381" t="s">
        <v>1742</v>
      </c>
      <c r="C26" s="301" t="str">
        <f>IF(AB26&gt;=450000,"LPN",IF(AND(AB26&gt;180000,AB26&lt;450000),"LP",IF(AND(AB26&gt;=53000,AB26&lt;=180000),"3C","2C ")))</f>
        <v xml:space="preserve">2C </v>
      </c>
      <c r="D26" s="29" t="s">
        <v>1723</v>
      </c>
      <c r="E26" s="30" t="s">
        <v>1743</v>
      </c>
      <c r="F26" s="30" t="s">
        <v>1752</v>
      </c>
      <c r="G26" s="378" t="s">
        <v>49</v>
      </c>
      <c r="H26" s="378" t="s">
        <v>49</v>
      </c>
      <c r="I26" s="378" t="s">
        <v>49</v>
      </c>
      <c r="J26" s="378" t="s">
        <v>49</v>
      </c>
      <c r="K26" s="378">
        <f t="shared" si="0"/>
        <v>41409</v>
      </c>
      <c r="L26" s="378">
        <f t="shared" si="1"/>
        <v>41417</v>
      </c>
      <c r="M26" s="378">
        <f t="shared" si="1"/>
        <v>41417</v>
      </c>
      <c r="N26" s="378">
        <f t="shared" si="2"/>
        <v>41417</v>
      </c>
      <c r="O26" s="378">
        <f t="shared" si="3"/>
        <v>41418</v>
      </c>
      <c r="P26" s="378">
        <f t="shared" si="4"/>
        <v>41421</v>
      </c>
      <c r="Q26" s="378" t="s">
        <v>49</v>
      </c>
      <c r="R26" s="378" t="s">
        <v>49</v>
      </c>
      <c r="S26" s="378" t="s">
        <v>49</v>
      </c>
      <c r="T26" s="378" t="s">
        <v>49</v>
      </c>
      <c r="U26" s="378">
        <f t="shared" si="5"/>
        <v>41421</v>
      </c>
      <c r="V26" s="378">
        <f t="shared" si="5"/>
        <v>41425</v>
      </c>
      <c r="W26" s="378">
        <f t="shared" si="6"/>
        <v>41429</v>
      </c>
      <c r="X26" s="378">
        <v>41432</v>
      </c>
      <c r="Y26" s="215"/>
      <c r="Z26" s="215"/>
      <c r="AA26" s="386">
        <v>44000</v>
      </c>
      <c r="AB26" s="388"/>
      <c r="AC26" s="394"/>
      <c r="AD26" s="394"/>
    </row>
    <row r="27" spans="1:30" s="325" customFormat="1" ht="32.25" customHeight="1" x14ac:dyDescent="0.25">
      <c r="A27" s="26">
        <v>14</v>
      </c>
      <c r="B27" s="381" t="s">
        <v>1218</v>
      </c>
      <c r="C27" s="301" t="str">
        <f>IF(AB27&gt;=450000,"LPN",IF(AND(AB27&gt;180000,AB27&lt;450000),"LP",IF(AND(AB27&gt;=53000,AB27&lt;=180000),"3C","2C ")))</f>
        <v xml:space="preserve">2C </v>
      </c>
      <c r="D27" s="29" t="s">
        <v>1723</v>
      </c>
      <c r="E27" s="30" t="s">
        <v>1753</v>
      </c>
      <c r="F27" s="30" t="s">
        <v>1754</v>
      </c>
      <c r="G27" s="378" t="s">
        <v>49</v>
      </c>
      <c r="H27" s="378" t="s">
        <v>49</v>
      </c>
      <c r="I27" s="378" t="s">
        <v>49</v>
      </c>
      <c r="J27" s="378" t="s">
        <v>49</v>
      </c>
      <c r="K27" s="378">
        <f t="shared" si="0"/>
        <v>41423</v>
      </c>
      <c r="L27" s="378">
        <f t="shared" si="1"/>
        <v>41431</v>
      </c>
      <c r="M27" s="378">
        <f t="shared" si="1"/>
        <v>41431</v>
      </c>
      <c r="N27" s="378">
        <f t="shared" si="2"/>
        <v>41431</v>
      </c>
      <c r="O27" s="378">
        <f t="shared" si="3"/>
        <v>41432</v>
      </c>
      <c r="P27" s="378">
        <f t="shared" si="4"/>
        <v>41435</v>
      </c>
      <c r="Q27" s="378" t="s">
        <v>49</v>
      </c>
      <c r="R27" s="378" t="s">
        <v>49</v>
      </c>
      <c r="S27" s="378" t="s">
        <v>49</v>
      </c>
      <c r="T27" s="378" t="s">
        <v>49</v>
      </c>
      <c r="U27" s="378">
        <f t="shared" si="5"/>
        <v>41435</v>
      </c>
      <c r="V27" s="378">
        <f t="shared" si="5"/>
        <v>41439</v>
      </c>
      <c r="W27" s="378">
        <f t="shared" si="6"/>
        <v>41443</v>
      </c>
      <c r="X27" s="378">
        <v>41446</v>
      </c>
      <c r="Y27" s="215"/>
      <c r="Z27" s="215"/>
      <c r="AA27" s="386">
        <v>103500</v>
      </c>
      <c r="AB27" s="388"/>
      <c r="AC27" s="394"/>
      <c r="AD27" s="394"/>
    </row>
    <row r="28" spans="1:30" s="325" customFormat="1" ht="49.5" customHeight="1" x14ac:dyDescent="0.25">
      <c r="A28" s="26">
        <v>15</v>
      </c>
      <c r="B28" s="395" t="s">
        <v>1755</v>
      </c>
      <c r="C28" s="301" t="str">
        <f t="shared" ref="C28:C35" si="7">IF(AB28&gt;=450000,"LPN",IF(AND(AB28&gt;190000,AB28&lt;470000),"LP",IF(AND(AB28&gt;=56000,AB28&lt;=190000),"3C","2C ")))</f>
        <v xml:space="preserve">2C </v>
      </c>
      <c r="D28" s="29" t="s">
        <v>1723</v>
      </c>
      <c r="E28" s="30" t="s">
        <v>1756</v>
      </c>
      <c r="F28" s="30" t="s">
        <v>1757</v>
      </c>
      <c r="G28" s="378" t="s">
        <v>49</v>
      </c>
      <c r="H28" s="378" t="s">
        <v>49</v>
      </c>
      <c r="I28" s="378" t="s">
        <v>49</v>
      </c>
      <c r="J28" s="378" t="s">
        <v>49</v>
      </c>
      <c r="K28" s="378">
        <f t="shared" si="0"/>
        <v>41430</v>
      </c>
      <c r="L28" s="378">
        <f t="shared" si="1"/>
        <v>41438</v>
      </c>
      <c r="M28" s="378">
        <f t="shared" si="1"/>
        <v>41438</v>
      </c>
      <c r="N28" s="378">
        <f t="shared" si="2"/>
        <v>41438</v>
      </c>
      <c r="O28" s="378">
        <f t="shared" si="3"/>
        <v>41439</v>
      </c>
      <c r="P28" s="378">
        <f t="shared" si="4"/>
        <v>41442</v>
      </c>
      <c r="Q28" s="378" t="s">
        <v>49</v>
      </c>
      <c r="R28" s="378" t="s">
        <v>49</v>
      </c>
      <c r="S28" s="378" t="s">
        <v>49</v>
      </c>
      <c r="T28" s="378" t="s">
        <v>49</v>
      </c>
      <c r="U28" s="378">
        <f t="shared" si="5"/>
        <v>41442</v>
      </c>
      <c r="V28" s="378">
        <f t="shared" si="5"/>
        <v>41446</v>
      </c>
      <c r="W28" s="378">
        <f t="shared" si="6"/>
        <v>41450</v>
      </c>
      <c r="X28" s="378">
        <v>41453</v>
      </c>
      <c r="Y28" s="41"/>
      <c r="Z28" s="41"/>
      <c r="AA28" s="386">
        <v>100000</v>
      </c>
      <c r="AB28" s="388"/>
      <c r="AC28" s="394"/>
      <c r="AD28" s="394"/>
    </row>
    <row r="29" spans="1:30" ht="52.5" customHeight="1" x14ac:dyDescent="0.25">
      <c r="A29" s="396">
        <v>16</v>
      </c>
      <c r="B29" s="397" t="s">
        <v>1758</v>
      </c>
      <c r="C29" s="38" t="str">
        <f t="shared" si="7"/>
        <v xml:space="preserve">2C </v>
      </c>
      <c r="D29" s="29" t="s">
        <v>1723</v>
      </c>
      <c r="E29" s="212" t="s">
        <v>1759</v>
      </c>
      <c r="F29" s="30" t="s">
        <v>1760</v>
      </c>
      <c r="G29" s="378" t="s">
        <v>49</v>
      </c>
      <c r="H29" s="378" t="s">
        <v>49</v>
      </c>
      <c r="I29" s="378" t="s">
        <v>49</v>
      </c>
      <c r="J29" s="378" t="s">
        <v>49</v>
      </c>
      <c r="K29" s="378">
        <f t="shared" si="0"/>
        <v>41430</v>
      </c>
      <c r="L29" s="378">
        <f t="shared" si="1"/>
        <v>41438</v>
      </c>
      <c r="M29" s="378">
        <f t="shared" si="1"/>
        <v>41438</v>
      </c>
      <c r="N29" s="378">
        <f t="shared" si="2"/>
        <v>41438</v>
      </c>
      <c r="O29" s="378">
        <f t="shared" si="3"/>
        <v>41439</v>
      </c>
      <c r="P29" s="378">
        <f t="shared" si="4"/>
        <v>41442</v>
      </c>
      <c r="Q29" s="378" t="s">
        <v>49</v>
      </c>
      <c r="R29" s="378" t="s">
        <v>49</v>
      </c>
      <c r="S29" s="378" t="s">
        <v>49</v>
      </c>
      <c r="T29" s="378" t="s">
        <v>49</v>
      </c>
      <c r="U29" s="378">
        <f t="shared" si="5"/>
        <v>41442</v>
      </c>
      <c r="V29" s="378">
        <f t="shared" si="5"/>
        <v>41446</v>
      </c>
      <c r="W29" s="378">
        <f t="shared" si="6"/>
        <v>41450</v>
      </c>
      <c r="X29" s="378">
        <v>41453</v>
      </c>
      <c r="Y29" s="215"/>
      <c r="Z29" s="215"/>
      <c r="AA29" s="386">
        <v>90000</v>
      </c>
      <c r="AB29" s="388"/>
      <c r="AC29" s="358"/>
      <c r="AD29" s="358"/>
    </row>
    <row r="30" spans="1:30" ht="57.75" customHeight="1" x14ac:dyDescent="0.25">
      <c r="A30" s="26">
        <v>17</v>
      </c>
      <c r="B30" s="397" t="s">
        <v>1394</v>
      </c>
      <c r="C30" s="38" t="str">
        <f t="shared" si="7"/>
        <v xml:space="preserve">2C </v>
      </c>
      <c r="D30" s="29" t="s">
        <v>1723</v>
      </c>
      <c r="E30" s="212" t="s">
        <v>1761</v>
      </c>
      <c r="F30" s="30" t="s">
        <v>1762</v>
      </c>
      <c r="G30" s="378" t="s">
        <v>49</v>
      </c>
      <c r="H30" s="378" t="s">
        <v>49</v>
      </c>
      <c r="I30" s="378" t="s">
        <v>49</v>
      </c>
      <c r="J30" s="378" t="s">
        <v>49</v>
      </c>
      <c r="K30" s="378">
        <f t="shared" si="0"/>
        <v>41430</v>
      </c>
      <c r="L30" s="378">
        <f t="shared" si="1"/>
        <v>41438</v>
      </c>
      <c r="M30" s="378">
        <f t="shared" si="1"/>
        <v>41438</v>
      </c>
      <c r="N30" s="378">
        <f t="shared" si="2"/>
        <v>41438</v>
      </c>
      <c r="O30" s="378">
        <f t="shared" si="3"/>
        <v>41439</v>
      </c>
      <c r="P30" s="378">
        <f t="shared" si="4"/>
        <v>41442</v>
      </c>
      <c r="Q30" s="378" t="s">
        <v>49</v>
      </c>
      <c r="R30" s="378" t="s">
        <v>49</v>
      </c>
      <c r="S30" s="378" t="s">
        <v>49</v>
      </c>
      <c r="T30" s="378" t="s">
        <v>49</v>
      </c>
      <c r="U30" s="378">
        <f t="shared" si="5"/>
        <v>41442</v>
      </c>
      <c r="V30" s="378">
        <f t="shared" si="5"/>
        <v>41446</v>
      </c>
      <c r="W30" s="378">
        <f t="shared" si="6"/>
        <v>41450</v>
      </c>
      <c r="X30" s="378">
        <v>41453</v>
      </c>
      <c r="Y30" s="215"/>
      <c r="Z30" s="215"/>
      <c r="AA30" s="386">
        <v>25000</v>
      </c>
      <c r="AB30" s="388"/>
      <c r="AC30" s="358"/>
      <c r="AD30" s="358"/>
    </row>
    <row r="31" spans="1:30" ht="42.75" customHeight="1" x14ac:dyDescent="0.25">
      <c r="A31" s="26">
        <v>18</v>
      </c>
      <c r="B31" s="397" t="s">
        <v>1763</v>
      </c>
      <c r="C31" s="38" t="str">
        <f t="shared" si="7"/>
        <v xml:space="preserve">2C </v>
      </c>
      <c r="D31" s="29" t="s">
        <v>1723</v>
      </c>
      <c r="E31" s="212" t="s">
        <v>1764</v>
      </c>
      <c r="F31" s="30" t="s">
        <v>1765</v>
      </c>
      <c r="G31" s="378" t="s">
        <v>49</v>
      </c>
      <c r="H31" s="378" t="s">
        <v>49</v>
      </c>
      <c r="I31" s="378" t="s">
        <v>49</v>
      </c>
      <c r="J31" s="378" t="s">
        <v>49</v>
      </c>
      <c r="K31" s="378">
        <f t="shared" si="0"/>
        <v>41430</v>
      </c>
      <c r="L31" s="378">
        <f t="shared" si="1"/>
        <v>41438</v>
      </c>
      <c r="M31" s="378">
        <f t="shared" si="1"/>
        <v>41438</v>
      </c>
      <c r="N31" s="378">
        <f t="shared" si="2"/>
        <v>41438</v>
      </c>
      <c r="O31" s="378">
        <f t="shared" si="3"/>
        <v>41439</v>
      </c>
      <c r="P31" s="378">
        <f t="shared" si="4"/>
        <v>41442</v>
      </c>
      <c r="Q31" s="378" t="s">
        <v>49</v>
      </c>
      <c r="R31" s="378" t="s">
        <v>49</v>
      </c>
      <c r="S31" s="378" t="s">
        <v>49</v>
      </c>
      <c r="T31" s="378" t="s">
        <v>49</v>
      </c>
      <c r="U31" s="378">
        <f t="shared" si="5"/>
        <v>41442</v>
      </c>
      <c r="V31" s="378">
        <f t="shared" si="5"/>
        <v>41446</v>
      </c>
      <c r="W31" s="378">
        <f t="shared" si="6"/>
        <v>41450</v>
      </c>
      <c r="X31" s="378">
        <v>41453</v>
      </c>
      <c r="Y31" s="398"/>
      <c r="Z31" s="215"/>
      <c r="AA31" s="386">
        <v>15700</v>
      </c>
      <c r="AB31" s="388"/>
      <c r="AC31" s="358"/>
      <c r="AD31" s="358"/>
    </row>
    <row r="32" spans="1:30" ht="55.5" customHeight="1" x14ac:dyDescent="0.25">
      <c r="A32" s="26">
        <v>19</v>
      </c>
      <c r="B32" s="397" t="s">
        <v>1766</v>
      </c>
      <c r="C32" s="38" t="str">
        <f t="shared" si="7"/>
        <v xml:space="preserve">2C </v>
      </c>
      <c r="D32" s="29" t="s">
        <v>1723</v>
      </c>
      <c r="E32" s="212" t="s">
        <v>1767</v>
      </c>
      <c r="F32" s="30" t="s">
        <v>1768</v>
      </c>
      <c r="G32" s="378" t="s">
        <v>49</v>
      </c>
      <c r="H32" s="378" t="s">
        <v>49</v>
      </c>
      <c r="I32" s="378" t="s">
        <v>49</v>
      </c>
      <c r="J32" s="378" t="s">
        <v>49</v>
      </c>
      <c r="K32" s="378">
        <f t="shared" si="0"/>
        <v>41430</v>
      </c>
      <c r="L32" s="378">
        <f t="shared" si="1"/>
        <v>41438</v>
      </c>
      <c r="M32" s="378">
        <f t="shared" si="1"/>
        <v>41438</v>
      </c>
      <c r="N32" s="378">
        <f t="shared" si="2"/>
        <v>41438</v>
      </c>
      <c r="O32" s="378">
        <f t="shared" si="3"/>
        <v>41439</v>
      </c>
      <c r="P32" s="378">
        <f t="shared" si="4"/>
        <v>41442</v>
      </c>
      <c r="Q32" s="378" t="s">
        <v>49</v>
      </c>
      <c r="R32" s="378" t="s">
        <v>49</v>
      </c>
      <c r="S32" s="378" t="s">
        <v>49</v>
      </c>
      <c r="T32" s="378" t="s">
        <v>49</v>
      </c>
      <c r="U32" s="378">
        <f t="shared" si="5"/>
        <v>41442</v>
      </c>
      <c r="V32" s="378">
        <f t="shared" si="5"/>
        <v>41446</v>
      </c>
      <c r="W32" s="378">
        <f t="shared" si="6"/>
        <v>41450</v>
      </c>
      <c r="X32" s="378">
        <v>41453</v>
      </c>
      <c r="Y32" s="215"/>
      <c r="Z32" s="215"/>
      <c r="AA32" s="386">
        <v>21000</v>
      </c>
      <c r="AB32" s="388"/>
      <c r="AC32" s="358"/>
      <c r="AD32" s="358"/>
    </row>
    <row r="33" spans="1:30" ht="59.25" customHeight="1" x14ac:dyDescent="0.25">
      <c r="A33" s="26">
        <v>20</v>
      </c>
      <c r="B33" s="397" t="s">
        <v>1769</v>
      </c>
      <c r="C33" s="38" t="str">
        <f t="shared" si="7"/>
        <v xml:space="preserve">2C </v>
      </c>
      <c r="D33" s="29" t="s">
        <v>1723</v>
      </c>
      <c r="E33" s="212" t="s">
        <v>1770</v>
      </c>
      <c r="F33" s="214" t="s">
        <v>1771</v>
      </c>
      <c r="G33" s="378" t="s">
        <v>49</v>
      </c>
      <c r="H33" s="378" t="s">
        <v>49</v>
      </c>
      <c r="I33" s="378" t="s">
        <v>49</v>
      </c>
      <c r="J33" s="378" t="s">
        <v>49</v>
      </c>
      <c r="K33" s="378">
        <f t="shared" si="0"/>
        <v>41430</v>
      </c>
      <c r="L33" s="378">
        <f t="shared" si="1"/>
        <v>41438</v>
      </c>
      <c r="M33" s="378">
        <f t="shared" si="1"/>
        <v>41438</v>
      </c>
      <c r="N33" s="378">
        <f t="shared" si="2"/>
        <v>41438</v>
      </c>
      <c r="O33" s="378">
        <f t="shared" si="3"/>
        <v>41439</v>
      </c>
      <c r="P33" s="378">
        <f t="shared" si="4"/>
        <v>41442</v>
      </c>
      <c r="Q33" s="378" t="s">
        <v>49</v>
      </c>
      <c r="R33" s="378" t="s">
        <v>49</v>
      </c>
      <c r="S33" s="378" t="s">
        <v>49</v>
      </c>
      <c r="T33" s="378" t="s">
        <v>49</v>
      </c>
      <c r="U33" s="378">
        <f t="shared" si="5"/>
        <v>41442</v>
      </c>
      <c r="V33" s="378">
        <f t="shared" si="5"/>
        <v>41446</v>
      </c>
      <c r="W33" s="378">
        <f t="shared" si="6"/>
        <v>41450</v>
      </c>
      <c r="X33" s="378">
        <v>41453</v>
      </c>
      <c r="Y33" s="215"/>
      <c r="Z33" s="215"/>
      <c r="AA33" s="386">
        <v>88000</v>
      </c>
      <c r="AB33" s="388"/>
      <c r="AC33" s="358"/>
      <c r="AD33" s="358"/>
    </row>
    <row r="34" spans="1:30" ht="37.5" customHeight="1" x14ac:dyDescent="0.25">
      <c r="A34" s="26">
        <v>21</v>
      </c>
      <c r="B34" s="397" t="s">
        <v>1772</v>
      </c>
      <c r="C34" s="38" t="str">
        <f t="shared" si="7"/>
        <v xml:space="preserve">2C </v>
      </c>
      <c r="D34" s="29" t="s">
        <v>1723</v>
      </c>
      <c r="E34" s="212" t="s">
        <v>1724</v>
      </c>
      <c r="F34" s="214" t="s">
        <v>1773</v>
      </c>
      <c r="G34" s="378" t="s">
        <v>49</v>
      </c>
      <c r="H34" s="378" t="s">
        <v>49</v>
      </c>
      <c r="I34" s="378" t="s">
        <v>49</v>
      </c>
      <c r="J34" s="378" t="s">
        <v>49</v>
      </c>
      <c r="K34" s="378">
        <f t="shared" si="0"/>
        <v>41430</v>
      </c>
      <c r="L34" s="378">
        <f t="shared" si="1"/>
        <v>41438</v>
      </c>
      <c r="M34" s="378">
        <f t="shared" si="1"/>
        <v>41438</v>
      </c>
      <c r="N34" s="378">
        <f t="shared" si="2"/>
        <v>41438</v>
      </c>
      <c r="O34" s="378">
        <f t="shared" si="3"/>
        <v>41439</v>
      </c>
      <c r="P34" s="378">
        <f t="shared" si="4"/>
        <v>41442</v>
      </c>
      <c r="Q34" s="378" t="s">
        <v>49</v>
      </c>
      <c r="R34" s="378" t="s">
        <v>49</v>
      </c>
      <c r="S34" s="378" t="s">
        <v>49</v>
      </c>
      <c r="T34" s="378" t="s">
        <v>49</v>
      </c>
      <c r="U34" s="378">
        <f t="shared" si="5"/>
        <v>41442</v>
      </c>
      <c r="V34" s="378">
        <f t="shared" si="5"/>
        <v>41446</v>
      </c>
      <c r="W34" s="378">
        <f t="shared" si="6"/>
        <v>41450</v>
      </c>
      <c r="X34" s="378">
        <v>41453</v>
      </c>
      <c r="Y34" s="215"/>
      <c r="Z34" s="215"/>
      <c r="AA34" s="386">
        <v>95919</v>
      </c>
      <c r="AB34" s="388"/>
      <c r="AC34" s="358"/>
      <c r="AD34" s="358"/>
    </row>
    <row r="35" spans="1:30" ht="44.25" customHeight="1" x14ac:dyDescent="0.25">
      <c r="A35" s="26">
        <v>21</v>
      </c>
      <c r="B35" s="397" t="s">
        <v>224</v>
      </c>
      <c r="C35" s="38" t="str">
        <f t="shared" si="7"/>
        <v xml:space="preserve">2C </v>
      </c>
      <c r="D35" s="29" t="s">
        <v>1774</v>
      </c>
      <c r="E35" s="212" t="s">
        <v>1775</v>
      </c>
      <c r="F35" s="214" t="s">
        <v>1776</v>
      </c>
      <c r="G35" s="378" t="s">
        <v>49</v>
      </c>
      <c r="H35" s="378" t="s">
        <v>49</v>
      </c>
      <c r="I35" s="378" t="s">
        <v>49</v>
      </c>
      <c r="J35" s="378" t="s">
        <v>49</v>
      </c>
      <c r="K35" s="378">
        <f t="shared" si="0"/>
        <v>41430</v>
      </c>
      <c r="L35" s="378">
        <f t="shared" si="1"/>
        <v>41438</v>
      </c>
      <c r="M35" s="378">
        <f t="shared" si="1"/>
        <v>41438</v>
      </c>
      <c r="N35" s="378">
        <f t="shared" si="2"/>
        <v>41438</v>
      </c>
      <c r="O35" s="378">
        <f t="shared" si="3"/>
        <v>41439</v>
      </c>
      <c r="P35" s="378">
        <f t="shared" si="4"/>
        <v>41442</v>
      </c>
      <c r="Q35" s="378" t="s">
        <v>49</v>
      </c>
      <c r="R35" s="378" t="s">
        <v>49</v>
      </c>
      <c r="S35" s="378" t="s">
        <v>49</v>
      </c>
      <c r="T35" s="378" t="s">
        <v>49</v>
      </c>
      <c r="U35" s="378">
        <f t="shared" si="5"/>
        <v>41442</v>
      </c>
      <c r="V35" s="378">
        <f t="shared" si="5"/>
        <v>41446</v>
      </c>
      <c r="W35" s="378">
        <f t="shared" si="6"/>
        <v>41450</v>
      </c>
      <c r="X35" s="378">
        <v>41453</v>
      </c>
      <c r="Y35" s="41"/>
      <c r="Z35" s="41"/>
      <c r="AA35" s="379">
        <v>9482.5</v>
      </c>
      <c r="AB35" s="399"/>
      <c r="AC35" s="358"/>
      <c r="AD35" s="358"/>
    </row>
    <row r="36" spans="1:30" ht="32.25" customHeight="1" x14ac:dyDescent="0.25">
      <c r="A36" s="26">
        <v>23</v>
      </c>
      <c r="B36" s="400" t="s">
        <v>276</v>
      </c>
      <c r="C36" s="38" t="str">
        <f t="shared" ref="C36:C41" si="8">IF(AB36&gt;=450000,"LPN",IF(AND(AB36&gt;180000,AB36&lt;450000),"LP",IF(AND(AB36&gt;=53000,AB36&lt;=180000),"3C","2C ")))</f>
        <v xml:space="preserve">2C </v>
      </c>
      <c r="D36" s="29" t="s">
        <v>1723</v>
      </c>
      <c r="E36" s="212" t="s">
        <v>1728</v>
      </c>
      <c r="F36" s="30" t="s">
        <v>1777</v>
      </c>
      <c r="G36" s="378" t="s">
        <v>49</v>
      </c>
      <c r="H36" s="378" t="s">
        <v>49</v>
      </c>
      <c r="I36" s="378" t="s">
        <v>49</v>
      </c>
      <c r="J36" s="378" t="s">
        <v>49</v>
      </c>
      <c r="K36" s="378">
        <f t="shared" si="0"/>
        <v>41430</v>
      </c>
      <c r="L36" s="378">
        <f t="shared" si="1"/>
        <v>41438</v>
      </c>
      <c r="M36" s="378">
        <f t="shared" si="1"/>
        <v>41438</v>
      </c>
      <c r="N36" s="378">
        <f t="shared" si="2"/>
        <v>41438</v>
      </c>
      <c r="O36" s="378">
        <f t="shared" si="3"/>
        <v>41439</v>
      </c>
      <c r="P36" s="378">
        <f t="shared" si="4"/>
        <v>41442</v>
      </c>
      <c r="Q36" s="378" t="s">
        <v>49</v>
      </c>
      <c r="R36" s="378" t="s">
        <v>49</v>
      </c>
      <c r="S36" s="378" t="s">
        <v>49</v>
      </c>
      <c r="T36" s="378" t="s">
        <v>49</v>
      </c>
      <c r="U36" s="378">
        <f t="shared" si="5"/>
        <v>41442</v>
      </c>
      <c r="V36" s="378">
        <f t="shared" si="5"/>
        <v>41446</v>
      </c>
      <c r="W36" s="378">
        <f t="shared" si="6"/>
        <v>41450</v>
      </c>
      <c r="X36" s="378">
        <v>41453</v>
      </c>
      <c r="Y36" s="215"/>
      <c r="Z36" s="215"/>
      <c r="AA36" s="386">
        <v>8867</v>
      </c>
      <c r="AB36" s="388"/>
      <c r="AC36" s="358"/>
      <c r="AD36" s="358"/>
    </row>
    <row r="37" spans="1:30" ht="59.25" customHeight="1" x14ac:dyDescent="0.25">
      <c r="A37" s="26">
        <v>24</v>
      </c>
      <c r="B37" s="400" t="s">
        <v>1749</v>
      </c>
      <c r="C37" s="38" t="str">
        <f t="shared" si="8"/>
        <v xml:space="preserve">2C </v>
      </c>
      <c r="D37" s="29" t="s">
        <v>1723</v>
      </c>
      <c r="E37" s="212" t="s">
        <v>1750</v>
      </c>
      <c r="F37" s="30" t="s">
        <v>1778</v>
      </c>
      <c r="G37" s="378" t="s">
        <v>49</v>
      </c>
      <c r="H37" s="378" t="s">
        <v>49</v>
      </c>
      <c r="I37" s="378" t="s">
        <v>49</v>
      </c>
      <c r="J37" s="378" t="s">
        <v>49</v>
      </c>
      <c r="K37" s="378">
        <f t="shared" si="0"/>
        <v>41430</v>
      </c>
      <c r="L37" s="378">
        <f t="shared" si="1"/>
        <v>41438</v>
      </c>
      <c r="M37" s="378">
        <f t="shared" si="1"/>
        <v>41438</v>
      </c>
      <c r="N37" s="378">
        <f t="shared" si="2"/>
        <v>41438</v>
      </c>
      <c r="O37" s="378">
        <f t="shared" si="3"/>
        <v>41439</v>
      </c>
      <c r="P37" s="378">
        <f t="shared" si="4"/>
        <v>41442</v>
      </c>
      <c r="Q37" s="378" t="s">
        <v>49</v>
      </c>
      <c r="R37" s="378" t="s">
        <v>49</v>
      </c>
      <c r="S37" s="378" t="s">
        <v>49</v>
      </c>
      <c r="T37" s="378" t="s">
        <v>49</v>
      </c>
      <c r="U37" s="378">
        <f t="shared" si="5"/>
        <v>41442</v>
      </c>
      <c r="V37" s="378">
        <f t="shared" si="5"/>
        <v>41446</v>
      </c>
      <c r="W37" s="378">
        <f t="shared" si="6"/>
        <v>41450</v>
      </c>
      <c r="X37" s="378">
        <v>41453</v>
      </c>
      <c r="Y37" s="215"/>
      <c r="Z37" s="215"/>
      <c r="AA37" s="386">
        <v>13333</v>
      </c>
      <c r="AB37" s="388"/>
      <c r="AC37" s="358"/>
      <c r="AD37" s="358"/>
    </row>
    <row r="38" spans="1:30" ht="35.25" customHeight="1" x14ac:dyDescent="0.25">
      <c r="A38" s="26">
        <v>25</v>
      </c>
      <c r="B38" s="401" t="s">
        <v>1730</v>
      </c>
      <c r="C38" s="38" t="str">
        <f t="shared" si="8"/>
        <v xml:space="preserve">2C </v>
      </c>
      <c r="D38" s="29" t="s">
        <v>1723</v>
      </c>
      <c r="E38" s="212" t="s">
        <v>1731</v>
      </c>
      <c r="F38" s="30" t="s">
        <v>1779</v>
      </c>
      <c r="G38" s="378" t="s">
        <v>49</v>
      </c>
      <c r="H38" s="378" t="s">
        <v>49</v>
      </c>
      <c r="I38" s="378" t="s">
        <v>49</v>
      </c>
      <c r="J38" s="378" t="s">
        <v>49</v>
      </c>
      <c r="K38" s="378">
        <f t="shared" si="0"/>
        <v>41430</v>
      </c>
      <c r="L38" s="378">
        <f t="shared" si="1"/>
        <v>41438</v>
      </c>
      <c r="M38" s="378">
        <f t="shared" si="1"/>
        <v>41438</v>
      </c>
      <c r="N38" s="378">
        <f t="shared" si="2"/>
        <v>41438</v>
      </c>
      <c r="O38" s="378">
        <f t="shared" si="3"/>
        <v>41439</v>
      </c>
      <c r="P38" s="378">
        <f t="shared" si="4"/>
        <v>41442</v>
      </c>
      <c r="Q38" s="378" t="s">
        <v>49</v>
      </c>
      <c r="R38" s="378" t="s">
        <v>49</v>
      </c>
      <c r="S38" s="378" t="s">
        <v>49</v>
      </c>
      <c r="T38" s="378" t="s">
        <v>49</v>
      </c>
      <c r="U38" s="378">
        <f t="shared" si="5"/>
        <v>41442</v>
      </c>
      <c r="V38" s="378">
        <f t="shared" si="5"/>
        <v>41446</v>
      </c>
      <c r="W38" s="378">
        <f t="shared" si="6"/>
        <v>41450</v>
      </c>
      <c r="X38" s="378">
        <v>41453</v>
      </c>
      <c r="Y38" s="215"/>
      <c r="Z38" s="215"/>
      <c r="AA38" s="386">
        <v>2500</v>
      </c>
      <c r="AB38" s="388"/>
      <c r="AC38" s="358"/>
      <c r="AD38" s="358"/>
    </row>
    <row r="39" spans="1:30" ht="32.25" customHeight="1" x14ac:dyDescent="0.25">
      <c r="A39" s="26">
        <v>26</v>
      </c>
      <c r="B39" s="400" t="s">
        <v>183</v>
      </c>
      <c r="C39" s="38" t="str">
        <f t="shared" si="8"/>
        <v xml:space="preserve">2C </v>
      </c>
      <c r="D39" s="29" t="s">
        <v>1723</v>
      </c>
      <c r="E39" s="212" t="s">
        <v>1780</v>
      </c>
      <c r="F39" s="30" t="s">
        <v>1781</v>
      </c>
      <c r="G39" s="378" t="s">
        <v>49</v>
      </c>
      <c r="H39" s="378" t="s">
        <v>49</v>
      </c>
      <c r="I39" s="378" t="s">
        <v>49</v>
      </c>
      <c r="J39" s="378" t="s">
        <v>49</v>
      </c>
      <c r="K39" s="378">
        <f t="shared" si="0"/>
        <v>41458</v>
      </c>
      <c r="L39" s="378">
        <f t="shared" si="1"/>
        <v>41466</v>
      </c>
      <c r="M39" s="378">
        <f t="shared" si="1"/>
        <v>41466</v>
      </c>
      <c r="N39" s="378">
        <f t="shared" si="2"/>
        <v>41466</v>
      </c>
      <c r="O39" s="378">
        <f t="shared" si="3"/>
        <v>41467</v>
      </c>
      <c r="P39" s="378">
        <f t="shared" si="4"/>
        <v>41470</v>
      </c>
      <c r="Q39" s="378" t="s">
        <v>49</v>
      </c>
      <c r="R39" s="378" t="s">
        <v>49</v>
      </c>
      <c r="S39" s="378" t="s">
        <v>49</v>
      </c>
      <c r="T39" s="378" t="s">
        <v>49</v>
      </c>
      <c r="U39" s="378">
        <f t="shared" si="5"/>
        <v>41470</v>
      </c>
      <c r="V39" s="378">
        <f t="shared" si="5"/>
        <v>41474</v>
      </c>
      <c r="W39" s="378">
        <f t="shared" si="6"/>
        <v>41478</v>
      </c>
      <c r="X39" s="378">
        <v>41481</v>
      </c>
      <c r="Y39" s="215"/>
      <c r="Z39" s="215"/>
      <c r="AA39" s="386">
        <v>1000</v>
      </c>
      <c r="AB39" s="388"/>
      <c r="AC39" s="358"/>
      <c r="AD39" s="358"/>
    </row>
    <row r="40" spans="1:30" ht="32.25" customHeight="1" x14ac:dyDescent="0.25">
      <c r="A40" s="26">
        <v>27</v>
      </c>
      <c r="B40" s="400" t="s">
        <v>1192</v>
      </c>
      <c r="C40" s="38" t="str">
        <f t="shared" si="8"/>
        <v xml:space="preserve">2C </v>
      </c>
      <c r="D40" s="29" t="s">
        <v>1723</v>
      </c>
      <c r="E40" s="212" t="s">
        <v>1782</v>
      </c>
      <c r="F40" s="30" t="s">
        <v>1781</v>
      </c>
      <c r="G40" s="378" t="s">
        <v>49</v>
      </c>
      <c r="H40" s="378" t="s">
        <v>49</v>
      </c>
      <c r="I40" s="378" t="s">
        <v>49</v>
      </c>
      <c r="J40" s="378" t="s">
        <v>49</v>
      </c>
      <c r="K40" s="378">
        <f t="shared" si="0"/>
        <v>41458</v>
      </c>
      <c r="L40" s="378">
        <f t="shared" si="1"/>
        <v>41466</v>
      </c>
      <c r="M40" s="378">
        <f t="shared" si="1"/>
        <v>41466</v>
      </c>
      <c r="N40" s="378">
        <f t="shared" si="2"/>
        <v>41466</v>
      </c>
      <c r="O40" s="378">
        <f t="shared" si="3"/>
        <v>41467</v>
      </c>
      <c r="P40" s="378">
        <f t="shared" si="4"/>
        <v>41470</v>
      </c>
      <c r="Q40" s="378" t="s">
        <v>49</v>
      </c>
      <c r="R40" s="378" t="s">
        <v>49</v>
      </c>
      <c r="S40" s="378" t="s">
        <v>49</v>
      </c>
      <c r="T40" s="378" t="s">
        <v>49</v>
      </c>
      <c r="U40" s="378">
        <f t="shared" si="5"/>
        <v>41470</v>
      </c>
      <c r="V40" s="378">
        <f t="shared" si="5"/>
        <v>41474</v>
      </c>
      <c r="W40" s="378">
        <f t="shared" si="6"/>
        <v>41478</v>
      </c>
      <c r="X40" s="378">
        <v>41481</v>
      </c>
      <c r="Y40" s="215"/>
      <c r="Z40" s="215"/>
      <c r="AA40" s="386">
        <v>9720</v>
      </c>
      <c r="AB40" s="388"/>
      <c r="AC40" s="358"/>
      <c r="AD40" s="358"/>
    </row>
    <row r="41" spans="1:30" ht="39.75" customHeight="1" x14ac:dyDescent="0.25">
      <c r="A41" s="26">
        <v>28</v>
      </c>
      <c r="B41" s="400" t="s">
        <v>1218</v>
      </c>
      <c r="C41" s="38" t="str">
        <f t="shared" si="8"/>
        <v xml:space="preserve">2C </v>
      </c>
      <c r="D41" s="29" t="s">
        <v>1723</v>
      </c>
      <c r="E41" s="212" t="s">
        <v>1753</v>
      </c>
      <c r="F41" s="30" t="s">
        <v>1783</v>
      </c>
      <c r="G41" s="378" t="s">
        <v>49</v>
      </c>
      <c r="H41" s="378" t="s">
        <v>49</v>
      </c>
      <c r="I41" s="378" t="s">
        <v>49</v>
      </c>
      <c r="J41" s="378" t="s">
        <v>49</v>
      </c>
      <c r="K41" s="378">
        <f t="shared" si="0"/>
        <v>41500</v>
      </c>
      <c r="L41" s="378">
        <f t="shared" si="1"/>
        <v>41508</v>
      </c>
      <c r="M41" s="378">
        <f t="shared" si="1"/>
        <v>41508</v>
      </c>
      <c r="N41" s="378">
        <f t="shared" si="2"/>
        <v>41508</v>
      </c>
      <c r="O41" s="378">
        <f t="shared" si="3"/>
        <v>41509</v>
      </c>
      <c r="P41" s="378">
        <f t="shared" si="4"/>
        <v>41512</v>
      </c>
      <c r="Q41" s="378" t="s">
        <v>49</v>
      </c>
      <c r="R41" s="378" t="s">
        <v>49</v>
      </c>
      <c r="S41" s="378" t="s">
        <v>49</v>
      </c>
      <c r="T41" s="378" t="s">
        <v>49</v>
      </c>
      <c r="U41" s="378">
        <f t="shared" si="5"/>
        <v>41512</v>
      </c>
      <c r="V41" s="378">
        <f t="shared" si="5"/>
        <v>41516</v>
      </c>
      <c r="W41" s="378">
        <f t="shared" si="6"/>
        <v>41520</v>
      </c>
      <c r="X41" s="378">
        <v>41523</v>
      </c>
      <c r="Y41" s="215"/>
      <c r="Z41" s="215"/>
      <c r="AA41" s="386">
        <v>103500</v>
      </c>
      <c r="AB41" s="388"/>
      <c r="AC41" s="358"/>
      <c r="AD41" s="358"/>
    </row>
    <row r="42" spans="1:30" ht="40.5" customHeight="1" x14ac:dyDescent="0.25">
      <c r="A42" s="26">
        <v>29</v>
      </c>
      <c r="B42" s="397" t="s">
        <v>1736</v>
      </c>
      <c r="C42" s="38" t="str">
        <f>IF(AB42&gt;=450000,"LPN",IF(AND(AB42&gt;190000,AB42&lt;470000),"LP",IF(AND(AB42&gt;=56000,AB42&lt;=190000),"3C","2C ")))</f>
        <v xml:space="preserve">2C </v>
      </c>
      <c r="D42" s="29" t="s">
        <v>1723</v>
      </c>
      <c r="E42" s="212" t="s">
        <v>1737</v>
      </c>
      <c r="F42" s="30" t="s">
        <v>1784</v>
      </c>
      <c r="G42" s="378" t="s">
        <v>49</v>
      </c>
      <c r="H42" s="378" t="s">
        <v>49</v>
      </c>
      <c r="I42" s="378" t="s">
        <v>49</v>
      </c>
      <c r="J42" s="378" t="s">
        <v>49</v>
      </c>
      <c r="K42" s="378">
        <f t="shared" si="0"/>
        <v>41520</v>
      </c>
      <c r="L42" s="378">
        <f t="shared" si="1"/>
        <v>41528</v>
      </c>
      <c r="M42" s="378">
        <f t="shared" si="1"/>
        <v>41528</v>
      </c>
      <c r="N42" s="378">
        <f t="shared" si="2"/>
        <v>41528</v>
      </c>
      <c r="O42" s="378">
        <f t="shared" si="3"/>
        <v>41529</v>
      </c>
      <c r="P42" s="378">
        <f t="shared" si="4"/>
        <v>41532</v>
      </c>
      <c r="Q42" s="378" t="s">
        <v>49</v>
      </c>
      <c r="R42" s="378" t="s">
        <v>49</v>
      </c>
      <c r="S42" s="378" t="s">
        <v>49</v>
      </c>
      <c r="T42" s="378" t="s">
        <v>49</v>
      </c>
      <c r="U42" s="378">
        <f t="shared" si="5"/>
        <v>41532</v>
      </c>
      <c r="V42" s="378">
        <f t="shared" si="5"/>
        <v>41536</v>
      </c>
      <c r="W42" s="378">
        <f t="shared" si="6"/>
        <v>41540</v>
      </c>
      <c r="X42" s="378">
        <v>41543</v>
      </c>
      <c r="Y42" s="215"/>
      <c r="Z42" s="215"/>
      <c r="AA42" s="386">
        <v>112001</v>
      </c>
      <c r="AB42" s="388"/>
      <c r="AC42" s="358"/>
      <c r="AD42" s="358"/>
    </row>
    <row r="43" spans="1:30" ht="32.25" customHeight="1" x14ac:dyDescent="0.25">
      <c r="A43" s="26">
        <v>30</v>
      </c>
      <c r="B43" s="400" t="s">
        <v>276</v>
      </c>
      <c r="C43" s="38" t="str">
        <f>IF(AB43&gt;=450000,"LPN",IF(AND(AB43&gt;180000,AB43&lt;450000),"LP",IF(AND(AB43&gt;=53000,AB43&lt;=180000),"3C","2C ")))</f>
        <v xml:space="preserve">2C </v>
      </c>
      <c r="D43" s="29" t="s">
        <v>1723</v>
      </c>
      <c r="E43" s="212" t="s">
        <v>1728</v>
      </c>
      <c r="F43" s="30" t="s">
        <v>1785</v>
      </c>
      <c r="G43" s="378" t="s">
        <v>49</v>
      </c>
      <c r="H43" s="378" t="s">
        <v>49</v>
      </c>
      <c r="I43" s="378" t="s">
        <v>49</v>
      </c>
      <c r="J43" s="378" t="s">
        <v>49</v>
      </c>
      <c r="K43" s="378">
        <f t="shared" si="0"/>
        <v>41520</v>
      </c>
      <c r="L43" s="378">
        <f t="shared" si="1"/>
        <v>41528</v>
      </c>
      <c r="M43" s="378">
        <f t="shared" si="1"/>
        <v>41528</v>
      </c>
      <c r="N43" s="378">
        <f t="shared" si="2"/>
        <v>41528</v>
      </c>
      <c r="O43" s="378">
        <f t="shared" si="3"/>
        <v>41529</v>
      </c>
      <c r="P43" s="378">
        <f t="shared" si="4"/>
        <v>41532</v>
      </c>
      <c r="Q43" s="378" t="s">
        <v>49</v>
      </c>
      <c r="R43" s="378" t="s">
        <v>49</v>
      </c>
      <c r="S43" s="378" t="s">
        <v>49</v>
      </c>
      <c r="T43" s="378" t="s">
        <v>49</v>
      </c>
      <c r="U43" s="378">
        <f t="shared" si="5"/>
        <v>41532</v>
      </c>
      <c r="V43" s="378">
        <f t="shared" si="5"/>
        <v>41536</v>
      </c>
      <c r="W43" s="378">
        <f t="shared" si="6"/>
        <v>41540</v>
      </c>
      <c r="X43" s="378">
        <v>41543</v>
      </c>
      <c r="Y43" s="215"/>
      <c r="Z43" s="215"/>
      <c r="AA43" s="386">
        <v>8867</v>
      </c>
      <c r="AB43" s="388"/>
      <c r="AC43" s="358"/>
      <c r="AD43" s="358"/>
    </row>
    <row r="44" spans="1:30" ht="48" customHeight="1" x14ac:dyDescent="0.25">
      <c r="A44" s="26">
        <v>31</v>
      </c>
      <c r="B44" s="400" t="s">
        <v>1749</v>
      </c>
      <c r="C44" s="38" t="str">
        <f>IF(AB44&gt;=450000,"LPN",IF(AND(AB44&gt;180000,AB44&lt;450000),"LP",IF(AND(AB44&gt;=53000,AB44&lt;=180000),"3C","2C ")))</f>
        <v xml:space="preserve">2C </v>
      </c>
      <c r="D44" s="29" t="s">
        <v>1723</v>
      </c>
      <c r="E44" s="212" t="s">
        <v>1750</v>
      </c>
      <c r="F44" s="30" t="s">
        <v>1786</v>
      </c>
      <c r="G44" s="378" t="s">
        <v>49</v>
      </c>
      <c r="H44" s="378" t="s">
        <v>49</v>
      </c>
      <c r="I44" s="378" t="s">
        <v>49</v>
      </c>
      <c r="J44" s="378" t="s">
        <v>49</v>
      </c>
      <c r="K44" s="378">
        <f t="shared" si="0"/>
        <v>41520</v>
      </c>
      <c r="L44" s="378">
        <f t="shared" si="1"/>
        <v>41528</v>
      </c>
      <c r="M44" s="378">
        <f t="shared" si="1"/>
        <v>41528</v>
      </c>
      <c r="N44" s="378">
        <f t="shared" si="2"/>
        <v>41528</v>
      </c>
      <c r="O44" s="378">
        <f t="shared" si="3"/>
        <v>41529</v>
      </c>
      <c r="P44" s="378">
        <f t="shared" si="4"/>
        <v>41532</v>
      </c>
      <c r="Q44" s="378" t="s">
        <v>49</v>
      </c>
      <c r="R44" s="378" t="s">
        <v>49</v>
      </c>
      <c r="S44" s="378" t="s">
        <v>49</v>
      </c>
      <c r="T44" s="378" t="s">
        <v>49</v>
      </c>
      <c r="U44" s="378">
        <f t="shared" si="5"/>
        <v>41532</v>
      </c>
      <c r="V44" s="378">
        <f t="shared" si="5"/>
        <v>41536</v>
      </c>
      <c r="W44" s="378">
        <f t="shared" si="6"/>
        <v>41540</v>
      </c>
      <c r="X44" s="378">
        <v>41543</v>
      </c>
      <c r="Y44" s="215"/>
      <c r="Z44" s="215"/>
      <c r="AA44" s="386">
        <v>13334</v>
      </c>
      <c r="AB44" s="388"/>
      <c r="AC44" s="358"/>
      <c r="AD44" s="358"/>
    </row>
    <row r="45" spans="1:30" ht="49.5" customHeight="1" x14ac:dyDescent="0.25">
      <c r="A45" s="26">
        <v>32</v>
      </c>
      <c r="B45" s="397" t="s">
        <v>224</v>
      </c>
      <c r="C45" s="38" t="str">
        <f>IF(AB45&gt;=450000,"LPN",IF(AND(AB45&gt;190000,AB45&lt;470000),"LP",IF(AND(AB45&gt;=56000,AB45&lt;=190000),"3C","2C ")))</f>
        <v xml:space="preserve">2C </v>
      </c>
      <c r="D45" s="29" t="s">
        <v>1774</v>
      </c>
      <c r="E45" s="212" t="s">
        <v>1775</v>
      </c>
      <c r="F45" s="30" t="s">
        <v>1787</v>
      </c>
      <c r="G45" s="378" t="s">
        <v>49</v>
      </c>
      <c r="H45" s="378" t="s">
        <v>49</v>
      </c>
      <c r="I45" s="378" t="s">
        <v>49</v>
      </c>
      <c r="J45" s="378" t="s">
        <v>49</v>
      </c>
      <c r="K45" s="378">
        <f t="shared" si="0"/>
        <v>41522</v>
      </c>
      <c r="L45" s="378">
        <f t="shared" si="1"/>
        <v>41530</v>
      </c>
      <c r="M45" s="378">
        <f t="shared" si="1"/>
        <v>41530</v>
      </c>
      <c r="N45" s="378">
        <f t="shared" si="2"/>
        <v>41530</v>
      </c>
      <c r="O45" s="378">
        <f t="shared" si="3"/>
        <v>41531</v>
      </c>
      <c r="P45" s="378">
        <f t="shared" si="4"/>
        <v>41534</v>
      </c>
      <c r="Q45" s="378" t="s">
        <v>49</v>
      </c>
      <c r="R45" s="378" t="s">
        <v>49</v>
      </c>
      <c r="S45" s="378" t="s">
        <v>49</v>
      </c>
      <c r="T45" s="378" t="s">
        <v>49</v>
      </c>
      <c r="U45" s="378">
        <f t="shared" si="5"/>
        <v>41534</v>
      </c>
      <c r="V45" s="378">
        <f t="shared" si="5"/>
        <v>41538</v>
      </c>
      <c r="W45" s="378">
        <f t="shared" si="6"/>
        <v>41542</v>
      </c>
      <c r="X45" s="378">
        <v>41545</v>
      </c>
      <c r="Y45" s="41"/>
      <c r="Z45" s="41"/>
      <c r="AA45" s="379">
        <v>9482.5</v>
      </c>
      <c r="AB45" s="399"/>
      <c r="AC45" s="358"/>
      <c r="AD45" s="358"/>
    </row>
    <row r="46" spans="1:30" ht="33" customHeight="1" x14ac:dyDescent="0.25">
      <c r="A46" s="182"/>
      <c r="B46" s="835" t="s">
        <v>258</v>
      </c>
      <c r="C46" s="836" t="s">
        <v>36</v>
      </c>
      <c r="D46" s="837"/>
      <c r="E46" s="837"/>
      <c r="F46" s="837"/>
      <c r="G46" s="837"/>
      <c r="H46" s="837"/>
      <c r="I46" s="837"/>
      <c r="J46" s="837"/>
      <c r="K46" s="837"/>
      <c r="L46" s="837"/>
      <c r="M46" s="837"/>
      <c r="N46" s="837"/>
      <c r="O46" s="837"/>
      <c r="P46" s="837"/>
      <c r="Q46" s="837"/>
      <c r="R46" s="837"/>
      <c r="S46" s="837"/>
      <c r="T46" s="837"/>
      <c r="U46" s="837"/>
      <c r="V46" s="837"/>
      <c r="W46" s="837"/>
      <c r="X46" s="837"/>
      <c r="Y46" s="837"/>
      <c r="Z46" s="837"/>
      <c r="AA46" s="402">
        <f>SUM(AA13:AA45)</f>
        <v>1223815</v>
      </c>
      <c r="AB46" s="403"/>
      <c r="AC46" s="358"/>
      <c r="AD46" s="358"/>
    </row>
    <row r="47" spans="1:30" ht="27" customHeight="1" x14ac:dyDescent="0.25">
      <c r="A47" s="59"/>
      <c r="B47" s="835"/>
      <c r="C47" s="662" t="s">
        <v>37</v>
      </c>
      <c r="D47" s="662"/>
      <c r="E47" s="662"/>
      <c r="F47" s="663"/>
      <c r="G47" s="663"/>
      <c r="H47" s="663"/>
      <c r="I47" s="663"/>
      <c r="J47" s="663"/>
      <c r="K47" s="663"/>
      <c r="L47" s="663"/>
      <c r="M47" s="663"/>
      <c r="N47" s="663"/>
      <c r="O47" s="663"/>
      <c r="P47" s="663"/>
      <c r="Q47" s="663"/>
      <c r="R47" s="663"/>
      <c r="S47" s="663"/>
      <c r="T47" s="663"/>
      <c r="U47" s="663"/>
      <c r="V47" s="663"/>
      <c r="W47" s="663"/>
      <c r="X47" s="663"/>
      <c r="Y47" s="663"/>
      <c r="Z47" s="663"/>
      <c r="AA47" s="404"/>
      <c r="AB47" s="405"/>
      <c r="AC47" s="358"/>
      <c r="AD47" s="358"/>
    </row>
    <row r="48" spans="1:30" ht="48" customHeight="1" x14ac:dyDescent="0.25">
      <c r="A48" s="406"/>
      <c r="B48" s="407"/>
      <c r="C48" s="408"/>
      <c r="D48" s="408"/>
      <c r="E48" s="408"/>
      <c r="F48" s="408"/>
      <c r="G48" s="408"/>
      <c r="H48" s="408"/>
      <c r="I48" s="408"/>
      <c r="J48" s="408"/>
      <c r="K48" s="408"/>
      <c r="L48" s="408"/>
      <c r="M48" s="408"/>
      <c r="N48" s="408"/>
      <c r="O48" s="408"/>
      <c r="P48" s="408"/>
      <c r="Q48" s="408"/>
      <c r="R48" s="408"/>
      <c r="S48" s="408"/>
      <c r="T48" s="408"/>
      <c r="U48" s="408"/>
      <c r="V48" s="408"/>
      <c r="W48" s="408"/>
      <c r="X48" s="409"/>
      <c r="Y48" s="408"/>
      <c r="Z48" s="410" t="e">
        <f>SUM(#REF!)</f>
        <v>#REF!</v>
      </c>
      <c r="AA48" s="411" t="e">
        <f>+#REF!+#REF!+#REF!+#REF!+#REF!+#REF!+#REF!+#REF!+#REF!+#REF!+#REF!+#REF!+#REF!+#REF!+#REF!+#REF!+#REF!+#REF!+#REF!</f>
        <v>#REF!</v>
      </c>
      <c r="AB48" s="412"/>
      <c r="AC48" s="358"/>
      <c r="AD48" s="358"/>
    </row>
    <row r="49" spans="2:30" x14ac:dyDescent="0.25">
      <c r="B49" s="68"/>
      <c r="C49" s="69"/>
      <c r="D49" s="69"/>
      <c r="E49" s="69"/>
      <c r="F49" s="70"/>
      <c r="G49" s="70"/>
      <c r="H49" s="70"/>
      <c r="I49" s="70"/>
      <c r="J49" s="70"/>
      <c r="K49" s="70"/>
      <c r="L49" s="70"/>
      <c r="M49" s="70"/>
      <c r="N49" s="70"/>
      <c r="O49" s="70"/>
      <c r="P49" s="70"/>
      <c r="Q49" s="71"/>
      <c r="R49" s="71"/>
      <c r="S49" s="64"/>
      <c r="T49" s="64"/>
      <c r="U49" s="64"/>
      <c r="V49" s="64"/>
      <c r="W49" s="72"/>
      <c r="X49" s="413"/>
      <c r="Y49" s="64"/>
      <c r="Z49" s="74"/>
      <c r="AA49" s="358"/>
      <c r="AB49" s="412"/>
      <c r="AC49" s="358"/>
      <c r="AD49" s="358"/>
    </row>
    <row r="50" spans="2:30" ht="27.75" customHeight="1" x14ac:dyDescent="0.25">
      <c r="B50" s="75" t="s">
        <v>259</v>
      </c>
      <c r="C50" s="234">
        <v>41341</v>
      </c>
      <c r="D50" s="76"/>
      <c r="E50" s="77"/>
      <c r="F50" s="78"/>
      <c r="G50" s="79" t="s">
        <v>260</v>
      </c>
      <c r="H50" s="651" t="s">
        <v>1788</v>
      </c>
      <c r="I50" s="652"/>
      <c r="J50" s="80"/>
      <c r="K50" s="80"/>
      <c r="L50" s="81" t="s">
        <v>261</v>
      </c>
      <c r="M50" s="82"/>
      <c r="N50" s="77" t="s">
        <v>262</v>
      </c>
      <c r="O50" s="78"/>
      <c r="P50" s="118" t="s">
        <v>263</v>
      </c>
      <c r="Q50" s="76"/>
      <c r="R50" s="84"/>
      <c r="S50" s="85"/>
      <c r="T50" s="86" t="s">
        <v>264</v>
      </c>
      <c r="U50" s="82"/>
      <c r="V50" s="82"/>
      <c r="W50" s="87" t="s">
        <v>262</v>
      </c>
      <c r="X50" s="414"/>
      <c r="Y50" s="653" t="s">
        <v>265</v>
      </c>
      <c r="Z50" s="654"/>
      <c r="AA50" s="833"/>
      <c r="AB50" s="834"/>
      <c r="AC50" s="358"/>
      <c r="AD50" s="358"/>
    </row>
    <row r="51" spans="2:30" ht="36" customHeight="1" x14ac:dyDescent="0.25">
      <c r="B51" s="89" t="s">
        <v>266</v>
      </c>
      <c r="C51" s="415"/>
      <c r="D51" s="90"/>
      <c r="E51" s="91"/>
      <c r="F51" s="78"/>
      <c r="G51" s="79" t="s">
        <v>267</v>
      </c>
      <c r="H51" s="651" t="s">
        <v>1789</v>
      </c>
      <c r="I51" s="652"/>
      <c r="J51" s="80"/>
      <c r="K51" s="80"/>
      <c r="L51" s="92" t="s">
        <v>268</v>
      </c>
      <c r="M51" s="93"/>
      <c r="N51" s="91" t="s">
        <v>262</v>
      </c>
      <c r="O51" s="78"/>
      <c r="P51" s="94" t="s">
        <v>269</v>
      </c>
      <c r="Q51" s="90"/>
      <c r="R51" s="95"/>
      <c r="S51" s="85"/>
      <c r="T51" s="96" t="s">
        <v>270</v>
      </c>
      <c r="U51" s="97"/>
      <c r="V51" s="93"/>
      <c r="W51" s="98" t="s">
        <v>262</v>
      </c>
      <c r="X51" s="414"/>
      <c r="Y51" s="653" t="s">
        <v>271</v>
      </c>
      <c r="Z51" s="654"/>
      <c r="AA51" s="833"/>
      <c r="AB51" s="834"/>
      <c r="AC51" s="358"/>
      <c r="AD51" s="358"/>
    </row>
    <row r="52" spans="2:30" x14ac:dyDescent="0.25">
      <c r="F52" s="99"/>
      <c r="G52" s="99"/>
      <c r="H52" s="99"/>
      <c r="I52" s="99"/>
      <c r="J52" s="99"/>
      <c r="K52" s="99"/>
      <c r="L52" s="99"/>
      <c r="M52" s="99"/>
      <c r="N52" s="99"/>
      <c r="O52" s="99"/>
      <c r="P52" s="99"/>
      <c r="Q52" s="100"/>
      <c r="R52" s="100"/>
      <c r="S52" s="100"/>
      <c r="T52" s="100"/>
      <c r="U52" s="100"/>
      <c r="V52" s="100"/>
      <c r="W52" s="100"/>
      <c r="X52" s="416"/>
      <c r="Y52" s="100"/>
      <c r="Z52" s="100"/>
      <c r="AA52" s="416"/>
      <c r="AB52" s="358"/>
      <c r="AC52" s="358"/>
      <c r="AD52" s="358"/>
    </row>
    <row r="53" spans="2:30" x14ac:dyDescent="0.25">
      <c r="B53"/>
      <c r="C53"/>
      <c r="D53"/>
      <c r="E53"/>
      <c r="F53" s="99"/>
      <c r="G53" s="99"/>
      <c r="H53" s="99"/>
      <c r="I53" s="99"/>
      <c r="J53" s="99"/>
      <c r="K53" s="99"/>
      <c r="L53" s="99"/>
      <c r="M53" s="99"/>
      <c r="N53" s="99"/>
      <c r="O53" s="99"/>
      <c r="P53" s="99"/>
      <c r="Q53" s="100"/>
      <c r="R53" s="100"/>
      <c r="S53" s="100"/>
      <c r="T53" s="100"/>
      <c r="U53" s="100"/>
      <c r="V53" s="100"/>
      <c r="W53" s="100"/>
      <c r="X53" s="416"/>
      <c r="Y53" s="100"/>
      <c r="Z53" s="100"/>
      <c r="AA53" s="416"/>
      <c r="AB53" s="358"/>
      <c r="AC53" s="358"/>
      <c r="AD53" s="358"/>
    </row>
    <row r="54" spans="2:30" x14ac:dyDescent="0.25">
      <c r="E54" s="642" t="s">
        <v>272</v>
      </c>
      <c r="F54" s="643"/>
      <c r="G54" s="643"/>
      <c r="H54" s="643"/>
      <c r="I54" s="643"/>
      <c r="J54" s="643"/>
      <c r="K54" s="643"/>
      <c r="L54" s="643"/>
      <c r="M54" s="643"/>
      <c r="N54" s="643"/>
      <c r="O54" s="643"/>
      <c r="P54" s="643"/>
      <c r="Q54" s="643"/>
      <c r="R54" s="643"/>
      <c r="S54" s="643"/>
      <c r="T54" s="643"/>
      <c r="U54" s="643"/>
      <c r="V54" s="643"/>
      <c r="W54" s="644"/>
      <c r="X54" s="358"/>
      <c r="AA54" s="358"/>
      <c r="AB54" s="358"/>
      <c r="AC54" s="417"/>
      <c r="AD54" s="358"/>
    </row>
    <row r="55" spans="2:30" ht="33.75" customHeight="1" x14ac:dyDescent="0.25">
      <c r="E55" s="645"/>
      <c r="F55" s="646"/>
      <c r="G55" s="646"/>
      <c r="H55" s="646"/>
      <c r="I55" s="646"/>
      <c r="J55" s="646"/>
      <c r="K55" s="646"/>
      <c r="L55" s="646"/>
      <c r="M55" s="646"/>
      <c r="N55" s="646"/>
      <c r="O55" s="646"/>
      <c r="P55" s="646"/>
      <c r="Q55" s="646"/>
      <c r="R55" s="646"/>
      <c r="S55" s="646"/>
      <c r="T55" s="646"/>
      <c r="U55" s="646"/>
      <c r="V55" s="646"/>
      <c r="W55" s="647"/>
      <c r="X55" s="358"/>
      <c r="AA55" s="358"/>
      <c r="AC55" s="358"/>
      <c r="AD55" s="358"/>
    </row>
    <row r="56" spans="2:30" ht="54" customHeight="1" x14ac:dyDescent="0.25">
      <c r="B56"/>
      <c r="C56"/>
      <c r="D56"/>
      <c r="E56" s="102"/>
      <c r="F56" s="64"/>
      <c r="G56" s="64"/>
      <c r="H56" s="64"/>
      <c r="I56" s="64"/>
      <c r="J56" s="64"/>
      <c r="K56" s="64"/>
      <c r="L56" s="64"/>
      <c r="M56" s="64"/>
      <c r="N56" s="64"/>
      <c r="O56" s="64"/>
      <c r="P56" s="64"/>
      <c r="Q56" s="103"/>
      <c r="R56" s="64"/>
      <c r="S56" s="103"/>
      <c r="T56" s="103"/>
      <c r="U56" s="103"/>
      <c r="V56" s="103"/>
      <c r="W56" s="104"/>
      <c r="X56" s="358"/>
      <c r="AA56" s="358"/>
      <c r="AC56" s="358"/>
      <c r="AD56" s="358"/>
    </row>
    <row r="57" spans="2:30" x14ac:dyDescent="0.25">
      <c r="B57"/>
      <c r="C57"/>
      <c r="D57"/>
      <c r="E57" s="648" t="s">
        <v>273</v>
      </c>
      <c r="F57" s="649"/>
      <c r="G57" s="649"/>
      <c r="H57" s="649"/>
      <c r="I57" s="649"/>
      <c r="J57" s="649"/>
      <c r="K57" s="649"/>
      <c r="L57" s="649"/>
      <c r="M57" s="649"/>
      <c r="N57" s="649"/>
      <c r="O57" s="649"/>
      <c r="P57" s="649"/>
      <c r="Q57" s="649"/>
      <c r="R57" s="649"/>
      <c r="S57" s="649"/>
      <c r="T57" s="649"/>
      <c r="U57" s="649"/>
      <c r="V57" s="649"/>
      <c r="W57" s="650"/>
      <c r="X57" s="358"/>
      <c r="AA57" s="358"/>
      <c r="AC57" s="358"/>
      <c r="AD57" s="358"/>
    </row>
    <row r="58" spans="2:30" x14ac:dyDescent="0.25">
      <c r="B58"/>
      <c r="C58"/>
      <c r="D58"/>
      <c r="E58"/>
      <c r="F58"/>
      <c r="G58"/>
      <c r="H58"/>
      <c r="I58"/>
      <c r="J58"/>
      <c r="K58"/>
      <c r="L58"/>
      <c r="M58"/>
      <c r="N58"/>
      <c r="O58"/>
      <c r="P58"/>
      <c r="W58" s="99"/>
      <c r="X58" s="418"/>
      <c r="Y58" s="99"/>
      <c r="Z58" s="99"/>
      <c r="AA58" s="418"/>
      <c r="AC58" s="358"/>
      <c r="AD58" s="358"/>
    </row>
    <row r="59" spans="2:30" x14ac:dyDescent="0.25">
      <c r="B59"/>
      <c r="C59"/>
      <c r="D59"/>
      <c r="E59"/>
      <c r="F59" s="99"/>
      <c r="G59" s="99"/>
      <c r="H59" s="99"/>
      <c r="I59" s="99"/>
      <c r="J59" s="99"/>
      <c r="K59" s="99"/>
      <c r="L59" s="99"/>
      <c r="M59" s="99"/>
      <c r="N59" s="99"/>
      <c r="O59" s="99"/>
      <c r="P59" s="99"/>
      <c r="Q59" s="99"/>
      <c r="R59" s="99"/>
      <c r="S59" s="99"/>
      <c r="T59" s="99"/>
      <c r="U59" s="99"/>
      <c r="V59" s="99"/>
      <c r="W59" s="99"/>
      <c r="X59" s="418"/>
      <c r="Y59" s="99"/>
      <c r="Z59" s="99"/>
      <c r="AA59" s="418"/>
      <c r="AC59" s="358"/>
      <c r="AD59" s="358"/>
    </row>
    <row r="60" spans="2:30" x14ac:dyDescent="0.25">
      <c r="B60"/>
      <c r="C60"/>
      <c r="D60"/>
      <c r="E60"/>
      <c r="F60"/>
      <c r="G60"/>
      <c r="H60"/>
      <c r="I60"/>
      <c r="J60"/>
      <c r="K60"/>
      <c r="L60"/>
      <c r="M60"/>
      <c r="N60"/>
      <c r="O60"/>
      <c r="P60"/>
      <c r="X60" s="358"/>
      <c r="AA60" s="358"/>
      <c r="AC60" s="358"/>
      <c r="AD60" s="358"/>
    </row>
    <row r="61" spans="2:30" ht="27" x14ac:dyDescent="0.35">
      <c r="B61" s="419"/>
      <c r="C61" s="419"/>
      <c r="D61" s="419"/>
      <c r="E61" s="419"/>
      <c r="F61" s="419"/>
      <c r="G61"/>
      <c r="H61"/>
      <c r="I61"/>
      <c r="J61"/>
      <c r="K61"/>
      <c r="L61"/>
      <c r="M61"/>
      <c r="N61"/>
      <c r="O61"/>
      <c r="P61"/>
      <c r="X61" s="358"/>
      <c r="AA61" s="358"/>
      <c r="AC61" s="358"/>
      <c r="AD61" s="358"/>
    </row>
    <row r="62" spans="2:30" ht="27" x14ac:dyDescent="0.35">
      <c r="B62" s="419"/>
      <c r="C62" s="419"/>
      <c r="D62" s="419"/>
      <c r="E62" s="419"/>
      <c r="F62" s="419"/>
      <c r="G62"/>
      <c r="H62"/>
      <c r="I62"/>
      <c r="J62"/>
      <c r="K62"/>
      <c r="L62"/>
      <c r="M62"/>
      <c r="N62"/>
      <c r="O62"/>
      <c r="P62"/>
      <c r="X62" s="358"/>
      <c r="AA62" s="358"/>
      <c r="AC62" s="358"/>
      <c r="AD62" s="358"/>
    </row>
    <row r="63" spans="2:30" x14ac:dyDescent="0.25">
      <c r="B63"/>
      <c r="C63"/>
      <c r="D63"/>
      <c r="E63"/>
      <c r="F63"/>
      <c r="G63"/>
      <c r="H63"/>
      <c r="I63"/>
      <c r="J63"/>
      <c r="K63"/>
      <c r="L63"/>
      <c r="M63"/>
      <c r="N63"/>
      <c r="O63"/>
      <c r="P63"/>
      <c r="X63" s="358"/>
      <c r="AA63" s="358"/>
      <c r="AC63" s="358"/>
      <c r="AD63" s="358"/>
    </row>
    <row r="64" spans="2:30" x14ac:dyDescent="0.25">
      <c r="B64"/>
      <c r="C64"/>
      <c r="D64"/>
      <c r="E64"/>
      <c r="F64"/>
      <c r="G64"/>
      <c r="H64"/>
      <c r="I64"/>
      <c r="J64"/>
      <c r="K64"/>
      <c r="L64"/>
      <c r="M64"/>
      <c r="N64"/>
      <c r="O64"/>
      <c r="P64"/>
      <c r="X64" s="358"/>
      <c r="AA64" s="358"/>
      <c r="AC64" s="358"/>
      <c r="AD64" s="358"/>
    </row>
    <row r="65" spans="2:30" ht="12" customHeight="1" x14ac:dyDescent="0.25">
      <c r="B65"/>
      <c r="C65"/>
      <c r="D65"/>
      <c r="E65"/>
      <c r="F65"/>
      <c r="G65"/>
      <c r="H65"/>
      <c r="I65"/>
      <c r="J65"/>
      <c r="K65"/>
      <c r="L65"/>
      <c r="M65"/>
      <c r="N65"/>
      <c r="O65"/>
      <c r="P65"/>
      <c r="X65" s="358"/>
      <c r="AA65" s="358"/>
      <c r="AC65" s="358"/>
      <c r="AD65" s="358"/>
    </row>
    <row r="66" spans="2:30" x14ac:dyDescent="0.25">
      <c r="B66"/>
      <c r="C66"/>
      <c r="D66"/>
      <c r="E66"/>
      <c r="F66"/>
      <c r="G66"/>
      <c r="H66"/>
      <c r="I66"/>
      <c r="J66"/>
      <c r="K66"/>
      <c r="L66"/>
      <c r="M66"/>
      <c r="N66"/>
      <c r="O66"/>
      <c r="P66"/>
      <c r="X66" s="358"/>
      <c r="AA66" s="358"/>
      <c r="AC66" s="358"/>
      <c r="AD66" s="358"/>
    </row>
    <row r="67" spans="2:30" x14ac:dyDescent="0.25">
      <c r="B67"/>
      <c r="C67"/>
      <c r="D67"/>
      <c r="E67"/>
      <c r="F67"/>
      <c r="G67"/>
      <c r="H67"/>
      <c r="I67"/>
      <c r="J67"/>
      <c r="K67"/>
      <c r="L67"/>
      <c r="M67"/>
      <c r="N67"/>
      <c r="O67"/>
      <c r="P67"/>
      <c r="X67" s="358"/>
      <c r="AA67" s="358"/>
      <c r="AC67" s="358"/>
      <c r="AD67" s="358"/>
    </row>
    <row r="68" spans="2:30" x14ac:dyDescent="0.25">
      <c r="B68"/>
      <c r="C68"/>
      <c r="D68"/>
      <c r="E68"/>
      <c r="F68"/>
      <c r="G68"/>
      <c r="H68"/>
      <c r="I68"/>
      <c r="J68"/>
      <c r="K68"/>
      <c r="L68"/>
      <c r="M68"/>
      <c r="N68"/>
      <c r="O68"/>
      <c r="P68"/>
      <c r="X68" s="358"/>
      <c r="AA68" s="358"/>
      <c r="AC68" s="358"/>
      <c r="AD68" s="358"/>
    </row>
    <row r="69" spans="2:30" x14ac:dyDescent="0.25">
      <c r="B69"/>
      <c r="C69"/>
      <c r="D69"/>
      <c r="E69"/>
      <c r="F69"/>
      <c r="G69"/>
      <c r="H69"/>
      <c r="I69"/>
      <c r="J69"/>
      <c r="K69"/>
      <c r="L69"/>
      <c r="M69"/>
      <c r="N69"/>
      <c r="O69"/>
      <c r="P69"/>
      <c r="X69" s="358"/>
      <c r="AA69" s="358"/>
      <c r="AC69" s="358"/>
      <c r="AD69" s="358"/>
    </row>
    <row r="70" spans="2:30" x14ac:dyDescent="0.25">
      <c r="B70"/>
      <c r="C70"/>
      <c r="D70"/>
      <c r="E70"/>
      <c r="F70"/>
      <c r="G70"/>
      <c r="H70"/>
      <c r="I70"/>
      <c r="J70"/>
      <c r="K70"/>
      <c r="L70"/>
      <c r="M70"/>
      <c r="N70"/>
      <c r="O70"/>
      <c r="P70"/>
      <c r="X70" s="358"/>
      <c r="Y70" s="358"/>
      <c r="Z70" s="358"/>
      <c r="AA70" s="358"/>
      <c r="AC70" s="358"/>
      <c r="AD70" s="358"/>
    </row>
    <row r="71" spans="2:30" x14ac:dyDescent="0.25">
      <c r="B71"/>
      <c r="C71"/>
      <c r="D71"/>
      <c r="E71"/>
      <c r="F71"/>
      <c r="G71"/>
      <c r="H71"/>
      <c r="I71"/>
      <c r="J71"/>
      <c r="K71"/>
      <c r="L71"/>
      <c r="M71"/>
      <c r="N71"/>
      <c r="O71"/>
      <c r="P71"/>
      <c r="X71" s="358"/>
      <c r="Y71" s="358"/>
      <c r="Z71" s="358"/>
      <c r="AA71" s="358"/>
      <c r="AC71" s="358"/>
      <c r="AD71" s="358"/>
    </row>
    <row r="72" spans="2:30" x14ac:dyDescent="0.25">
      <c r="B72"/>
      <c r="C72"/>
      <c r="D72"/>
      <c r="E72"/>
      <c r="F72"/>
      <c r="G72"/>
      <c r="H72"/>
      <c r="I72"/>
      <c r="J72"/>
      <c r="K72"/>
      <c r="L72"/>
      <c r="M72"/>
      <c r="N72"/>
      <c r="O72"/>
      <c r="P72"/>
      <c r="X72" s="358"/>
      <c r="Y72" s="358"/>
      <c r="Z72" s="358"/>
      <c r="AA72" s="358"/>
      <c r="AC72" s="358"/>
      <c r="AD72" s="358"/>
    </row>
    <row r="73" spans="2:30" ht="20.25" x14ac:dyDescent="0.3">
      <c r="B73"/>
      <c r="C73"/>
      <c r="D73"/>
      <c r="E73"/>
      <c r="F73"/>
      <c r="G73"/>
      <c r="H73"/>
      <c r="I73"/>
      <c r="J73"/>
      <c r="K73"/>
      <c r="L73"/>
      <c r="M73"/>
      <c r="N73"/>
      <c r="O73"/>
      <c r="P73"/>
      <c r="R73" s="420"/>
      <c r="X73" s="358"/>
      <c r="Y73" s="358"/>
      <c r="Z73" s="358"/>
      <c r="AA73" s="358"/>
      <c r="AC73" s="358"/>
      <c r="AD73" s="358"/>
    </row>
    <row r="74" spans="2:30" ht="20.25" x14ac:dyDescent="0.3">
      <c r="B74"/>
      <c r="C74"/>
      <c r="D74"/>
      <c r="E74"/>
      <c r="F74"/>
      <c r="G74"/>
      <c r="H74"/>
      <c r="I74"/>
      <c r="J74"/>
      <c r="K74"/>
      <c r="L74"/>
      <c r="M74"/>
      <c r="N74"/>
      <c r="O74"/>
      <c r="P74"/>
      <c r="R74" s="420"/>
      <c r="X74" s="358"/>
      <c r="Y74" s="358"/>
      <c r="Z74" s="358"/>
      <c r="AA74" s="358"/>
      <c r="AC74" s="358"/>
      <c r="AD74" s="358"/>
    </row>
    <row r="75" spans="2:30" ht="20.25" x14ac:dyDescent="0.3">
      <c r="B75"/>
      <c r="C75"/>
      <c r="D75"/>
      <c r="E75"/>
      <c r="F75"/>
      <c r="G75"/>
      <c r="H75"/>
      <c r="I75"/>
      <c r="J75"/>
      <c r="K75"/>
      <c r="L75"/>
      <c r="M75"/>
      <c r="N75"/>
      <c r="O75"/>
      <c r="P75"/>
      <c r="R75" s="420"/>
      <c r="X75" s="358"/>
      <c r="Y75" s="358"/>
      <c r="Z75" s="358"/>
      <c r="AA75" s="358"/>
      <c r="AC75" s="358"/>
      <c r="AD75" s="358"/>
    </row>
    <row r="76" spans="2:30" ht="20.25" x14ac:dyDescent="0.3">
      <c r="B76"/>
      <c r="C76"/>
      <c r="D76"/>
      <c r="E76"/>
      <c r="F76"/>
      <c r="G76"/>
      <c r="H76"/>
      <c r="I76"/>
      <c r="J76"/>
      <c r="K76"/>
      <c r="L76"/>
      <c r="M76"/>
      <c r="N76"/>
      <c r="O76"/>
      <c r="P76"/>
      <c r="R76" s="420"/>
      <c r="X76" s="358"/>
      <c r="Y76" s="358"/>
      <c r="Z76" s="358"/>
      <c r="AA76" s="358"/>
      <c r="AC76" s="358"/>
      <c r="AD76" s="358"/>
    </row>
    <row r="77" spans="2:30" ht="20.25" x14ac:dyDescent="0.3">
      <c r="B77"/>
      <c r="C77"/>
      <c r="D77"/>
      <c r="E77"/>
      <c r="F77"/>
      <c r="G77"/>
      <c r="H77"/>
      <c r="I77"/>
      <c r="J77"/>
      <c r="K77"/>
      <c r="L77"/>
      <c r="M77"/>
      <c r="N77"/>
      <c r="O77"/>
      <c r="P77"/>
      <c r="R77" s="420"/>
      <c r="X77" s="358"/>
      <c r="Y77" s="358"/>
      <c r="Z77" s="358"/>
      <c r="AA77" s="358"/>
    </row>
    <row r="78" spans="2:30" ht="20.25" x14ac:dyDescent="0.3">
      <c r="B78"/>
      <c r="C78"/>
      <c r="D78"/>
      <c r="E78"/>
      <c r="F78"/>
      <c r="G78"/>
      <c r="H78"/>
      <c r="I78"/>
      <c r="J78"/>
      <c r="K78"/>
      <c r="L78"/>
      <c r="M78"/>
      <c r="N78"/>
      <c r="O78"/>
      <c r="P78"/>
      <c r="R78" s="420"/>
      <c r="X78" s="358"/>
      <c r="Y78" s="358"/>
      <c r="Z78" s="358"/>
      <c r="AA78" s="358"/>
    </row>
    <row r="79" spans="2:30" ht="20.25" x14ac:dyDescent="0.3">
      <c r="B79"/>
      <c r="C79"/>
      <c r="D79"/>
      <c r="E79"/>
      <c r="F79"/>
      <c r="G79"/>
      <c r="H79"/>
      <c r="I79"/>
      <c r="J79"/>
      <c r="K79"/>
      <c r="L79"/>
      <c r="M79"/>
      <c r="N79"/>
      <c r="O79"/>
      <c r="P79"/>
      <c r="R79" s="420"/>
      <c r="X79" s="358"/>
      <c r="Y79" s="358"/>
      <c r="Z79" s="358"/>
      <c r="AA79" s="358"/>
    </row>
    <row r="80" spans="2:30" ht="20.25" x14ac:dyDescent="0.3">
      <c r="B80"/>
      <c r="C80"/>
      <c r="D80"/>
      <c r="E80"/>
      <c r="F80"/>
      <c r="G80"/>
      <c r="H80"/>
      <c r="I80"/>
      <c r="J80"/>
      <c r="K80"/>
      <c r="L80"/>
      <c r="M80"/>
      <c r="N80"/>
      <c r="O80"/>
      <c r="P80"/>
      <c r="R80" s="420"/>
      <c r="X80" s="358"/>
      <c r="Y80" s="358"/>
      <c r="Z80" s="358"/>
      <c r="AA80" s="358"/>
    </row>
    <row r="81" spans="2:27" ht="20.25" x14ac:dyDescent="0.3">
      <c r="B81"/>
      <c r="C81"/>
      <c r="D81"/>
      <c r="E81"/>
      <c r="F81"/>
      <c r="G81"/>
      <c r="H81"/>
      <c r="I81"/>
      <c r="J81"/>
      <c r="K81"/>
      <c r="L81"/>
      <c r="M81"/>
      <c r="N81"/>
      <c r="O81"/>
      <c r="P81"/>
      <c r="R81" s="420"/>
      <c r="X81" s="358"/>
      <c r="Y81" s="358"/>
      <c r="Z81" s="358"/>
      <c r="AA81" s="358"/>
    </row>
    <row r="82" spans="2:27" ht="20.25" x14ac:dyDescent="0.3">
      <c r="B82"/>
      <c r="C82"/>
      <c r="D82"/>
      <c r="E82"/>
      <c r="F82"/>
      <c r="G82"/>
      <c r="H82"/>
      <c r="I82"/>
      <c r="J82"/>
      <c r="K82"/>
      <c r="L82"/>
      <c r="M82"/>
      <c r="N82"/>
      <c r="O82"/>
      <c r="P82"/>
      <c r="R82" s="420"/>
      <c r="X82" s="358"/>
      <c r="Y82" s="358"/>
      <c r="Z82" s="358"/>
      <c r="AA82" s="358"/>
    </row>
    <row r="83" spans="2:27" ht="20.25" x14ac:dyDescent="0.3">
      <c r="B83"/>
      <c r="C83"/>
      <c r="D83"/>
      <c r="E83"/>
      <c r="F83"/>
      <c r="G83"/>
      <c r="H83"/>
      <c r="I83"/>
      <c r="J83"/>
      <c r="K83"/>
      <c r="L83"/>
      <c r="M83"/>
      <c r="N83"/>
      <c r="O83"/>
      <c r="P83"/>
      <c r="R83" s="420"/>
      <c r="X83" s="358"/>
      <c r="Y83" s="358"/>
      <c r="Z83" s="358"/>
      <c r="AA83" s="358"/>
    </row>
    <row r="84" spans="2:27" x14ac:dyDescent="0.25">
      <c r="B84"/>
      <c r="C84"/>
      <c r="D84"/>
      <c r="E84"/>
      <c r="F84"/>
      <c r="G84"/>
      <c r="H84"/>
      <c r="I84"/>
      <c r="J84"/>
      <c r="K84"/>
      <c r="L84"/>
      <c r="M84"/>
      <c r="N84"/>
      <c r="O84"/>
      <c r="P84"/>
      <c r="X84" s="358"/>
      <c r="Y84" s="358"/>
      <c r="Z84" s="358"/>
      <c r="AA84" s="358"/>
    </row>
    <row r="85" spans="2:27" x14ac:dyDescent="0.25">
      <c r="B85"/>
      <c r="C85"/>
      <c r="D85"/>
      <c r="E85"/>
      <c r="X85" s="358"/>
      <c r="Y85" s="358"/>
      <c r="Z85" s="358"/>
      <c r="AA85" s="358"/>
    </row>
    <row r="86" spans="2:27" x14ac:dyDescent="0.25">
      <c r="B86"/>
      <c r="X86" s="358"/>
      <c r="Y86" s="358"/>
      <c r="Z86" s="358"/>
      <c r="AA86" s="358"/>
    </row>
    <row r="87" spans="2:27" x14ac:dyDescent="0.25">
      <c r="B87"/>
      <c r="X87" s="358"/>
      <c r="Y87" s="358"/>
      <c r="Z87" s="358"/>
      <c r="AA87" s="358"/>
    </row>
    <row r="88" spans="2:27" x14ac:dyDescent="0.25">
      <c r="B88"/>
      <c r="X88" s="358"/>
      <c r="Y88" s="358"/>
      <c r="Z88" s="358"/>
      <c r="AA88" s="358"/>
    </row>
    <row r="89" spans="2:27" x14ac:dyDescent="0.25">
      <c r="B89"/>
      <c r="X89" s="358"/>
      <c r="Y89" s="358"/>
      <c r="Z89" s="358"/>
      <c r="AA89" s="358"/>
    </row>
    <row r="90" spans="2:27" x14ac:dyDescent="0.25">
      <c r="B90"/>
      <c r="X90" s="358"/>
      <c r="Y90" s="358"/>
      <c r="Z90" s="358"/>
      <c r="AA90" s="358"/>
    </row>
  </sheetData>
  <mergeCells count="43">
    <mergeCell ref="B1:AB1"/>
    <mergeCell ref="B2:AB2"/>
    <mergeCell ref="B3:AB3"/>
    <mergeCell ref="B4:AB4"/>
    <mergeCell ref="B5:AB5"/>
    <mergeCell ref="G7:J7"/>
    <mergeCell ref="K7:N7"/>
    <mergeCell ref="O7:R7"/>
    <mergeCell ref="U8:V8"/>
    <mergeCell ref="W8:X8"/>
    <mergeCell ref="K8:L8"/>
    <mergeCell ref="M8:N8"/>
    <mergeCell ref="O8:P8"/>
    <mergeCell ref="Q8:R8"/>
    <mergeCell ref="S8:T8"/>
    <mergeCell ref="A6:F8"/>
    <mergeCell ref="G6:AB6"/>
    <mergeCell ref="Y10:Y11"/>
    <mergeCell ref="Z10:Z11"/>
    <mergeCell ref="AA10:AA11"/>
    <mergeCell ref="AB10:AB11"/>
    <mergeCell ref="D9:E9"/>
    <mergeCell ref="A10:A11"/>
    <mergeCell ref="B10:B11"/>
    <mergeCell ref="C10:C11"/>
    <mergeCell ref="D10:E10"/>
    <mergeCell ref="S7:V7"/>
    <mergeCell ref="W7:X7"/>
    <mergeCell ref="Y7:AB8"/>
    <mergeCell ref="G8:H8"/>
    <mergeCell ref="I8:J8"/>
    <mergeCell ref="E54:W55"/>
    <mergeCell ref="E57:W57"/>
    <mergeCell ref="H50:I50"/>
    <mergeCell ref="Y50:Z50"/>
    <mergeCell ref="F10:F11"/>
    <mergeCell ref="AA50:AB50"/>
    <mergeCell ref="H51:I51"/>
    <mergeCell ref="Y51:Z51"/>
    <mergeCell ref="AA51:AB51"/>
    <mergeCell ref="B46:B47"/>
    <mergeCell ref="C46:Z46"/>
    <mergeCell ref="C47:Z47"/>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90"/>
  <sheetViews>
    <sheetView workbookViewId="0">
      <selection activeCell="F10" sqref="F10:F11"/>
    </sheetView>
  </sheetViews>
  <sheetFormatPr baseColWidth="10" defaultColWidth="9.140625" defaultRowHeight="15" x14ac:dyDescent="0.25"/>
  <cols>
    <col min="2" max="2" width="27" style="454" customWidth="1"/>
    <col min="3" max="3" width="13" customWidth="1"/>
    <col min="6" max="6" width="13.42578125" customWidth="1"/>
    <col min="11" max="11" width="11.7109375" customWidth="1"/>
    <col min="12" max="12" width="11.28515625" customWidth="1"/>
    <col min="13" max="13" width="11.140625" customWidth="1"/>
    <col min="14" max="14" width="11.5703125" customWidth="1"/>
    <col min="15" max="15" width="11" customWidth="1"/>
    <col min="16" max="16" width="11.7109375" customWidth="1"/>
    <col min="21" max="21" width="11.85546875" customWidth="1"/>
    <col min="22" max="22" width="11.28515625" customWidth="1"/>
    <col min="23" max="23" width="11.85546875" customWidth="1"/>
    <col min="24" max="24" width="11.28515625" customWidth="1"/>
    <col min="27" max="27" width="14.85546875" customWidth="1"/>
  </cols>
  <sheetData>
    <row r="1" spans="1:28" ht="18" x14ac:dyDescent="0.25">
      <c r="A1" s="1"/>
      <c r="B1" s="664" t="s">
        <v>0</v>
      </c>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4"/>
    </row>
    <row r="2" spans="1:28" ht="18" x14ac:dyDescent="0.25">
      <c r="B2" s="664" t="s">
        <v>1</v>
      </c>
      <c r="C2" s="664"/>
      <c r="D2" s="664"/>
      <c r="E2" s="664"/>
      <c r="F2" s="664"/>
      <c r="G2" s="664"/>
      <c r="H2" s="664"/>
      <c r="I2" s="664"/>
      <c r="J2" s="664"/>
      <c r="K2" s="664"/>
      <c r="L2" s="664"/>
      <c r="M2" s="664"/>
      <c r="N2" s="664"/>
      <c r="O2" s="664"/>
      <c r="P2" s="664"/>
      <c r="Q2" s="664"/>
      <c r="R2" s="664"/>
      <c r="S2" s="664"/>
      <c r="T2" s="664"/>
      <c r="U2" s="664"/>
      <c r="V2" s="664"/>
      <c r="W2" s="664"/>
      <c r="X2" s="664"/>
      <c r="Y2" s="664"/>
      <c r="Z2" s="664"/>
      <c r="AA2" s="664"/>
      <c r="AB2" s="664"/>
    </row>
    <row r="3" spans="1:28" ht="20.25" x14ac:dyDescent="0.3">
      <c r="B3" s="665" t="s">
        <v>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row>
    <row r="4" spans="1:28" ht="18" x14ac:dyDescent="0.25">
      <c r="B4" s="664" t="s">
        <v>3</v>
      </c>
      <c r="C4" s="664"/>
      <c r="D4" s="664"/>
      <c r="E4" s="664"/>
      <c r="F4" s="664"/>
      <c r="G4" s="664"/>
      <c r="H4" s="664"/>
      <c r="I4" s="664"/>
      <c r="J4" s="664"/>
      <c r="K4" s="664"/>
      <c r="L4" s="664"/>
      <c r="M4" s="664"/>
      <c r="N4" s="664"/>
      <c r="O4" s="664"/>
      <c r="P4" s="664"/>
      <c r="Q4" s="664"/>
      <c r="R4" s="664"/>
      <c r="S4" s="664"/>
      <c r="T4" s="664"/>
      <c r="U4" s="664"/>
      <c r="V4" s="664"/>
      <c r="W4" s="664"/>
      <c r="X4" s="664"/>
      <c r="Y4" s="664"/>
      <c r="Z4" s="664"/>
      <c r="AA4" s="664"/>
      <c r="AB4" s="664"/>
    </row>
    <row r="5" spans="1:28" ht="15.75" x14ac:dyDescent="0.25">
      <c r="A5" s="2"/>
      <c r="B5" s="666"/>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row>
    <row r="6" spans="1:28" x14ac:dyDescent="0.25">
      <c r="A6" s="655" t="s">
        <v>4</v>
      </c>
      <c r="B6" s="655"/>
      <c r="C6" s="655"/>
      <c r="D6" s="655"/>
      <c r="E6" s="655"/>
      <c r="F6" s="655"/>
      <c r="G6" s="671" t="s">
        <v>5</v>
      </c>
      <c r="H6" s="671"/>
      <c r="I6" s="671"/>
      <c r="J6" s="671"/>
      <c r="K6" s="671"/>
      <c r="L6" s="671"/>
      <c r="M6" s="671"/>
      <c r="N6" s="671"/>
      <c r="O6" s="671"/>
      <c r="P6" s="671"/>
      <c r="Q6" s="671"/>
      <c r="R6" s="671"/>
      <c r="S6" s="671"/>
      <c r="T6" s="671"/>
      <c r="U6" s="671"/>
      <c r="V6" s="671"/>
      <c r="W6" s="671"/>
      <c r="X6" s="671"/>
      <c r="Y6" s="671"/>
      <c r="Z6" s="671"/>
      <c r="AA6" s="671"/>
      <c r="AB6" s="672"/>
    </row>
    <row r="7" spans="1:28" x14ac:dyDescent="0.25">
      <c r="A7" s="655"/>
      <c r="B7" s="655"/>
      <c r="C7" s="655"/>
      <c r="D7" s="655"/>
      <c r="E7" s="655"/>
      <c r="F7" s="655"/>
      <c r="G7" s="671" t="s">
        <v>6</v>
      </c>
      <c r="H7" s="671"/>
      <c r="I7" s="671"/>
      <c r="J7" s="672"/>
      <c r="K7" s="679" t="s">
        <v>7</v>
      </c>
      <c r="L7" s="671"/>
      <c r="M7" s="671"/>
      <c r="N7" s="672"/>
      <c r="O7" s="679" t="s">
        <v>8</v>
      </c>
      <c r="P7" s="671"/>
      <c r="Q7" s="671"/>
      <c r="R7" s="671"/>
      <c r="S7" s="679" t="s">
        <v>9</v>
      </c>
      <c r="T7" s="671"/>
      <c r="U7" s="671"/>
      <c r="V7" s="672"/>
      <c r="W7" s="679" t="s">
        <v>10</v>
      </c>
      <c r="X7" s="672"/>
      <c r="Y7" s="680" t="s">
        <v>11</v>
      </c>
      <c r="Z7" s="681"/>
      <c r="AA7" s="681"/>
      <c r="AB7" s="682"/>
    </row>
    <row r="8" spans="1:28" ht="25.5" customHeight="1" thickBot="1" x14ac:dyDescent="0.3">
      <c r="A8" s="655"/>
      <c r="B8" s="655"/>
      <c r="C8" s="655"/>
      <c r="D8" s="655"/>
      <c r="E8" s="655"/>
      <c r="F8" s="655"/>
      <c r="G8" s="686" t="s">
        <v>12</v>
      </c>
      <c r="H8" s="687"/>
      <c r="I8" s="688" t="s">
        <v>13</v>
      </c>
      <c r="J8" s="689"/>
      <c r="K8" s="690" t="s">
        <v>14</v>
      </c>
      <c r="L8" s="689"/>
      <c r="M8" s="690" t="s">
        <v>15</v>
      </c>
      <c r="N8" s="689"/>
      <c r="O8" s="690" t="s">
        <v>16</v>
      </c>
      <c r="P8" s="689"/>
      <c r="Q8" s="690" t="s">
        <v>17</v>
      </c>
      <c r="R8" s="689"/>
      <c r="S8" s="690" t="s">
        <v>18</v>
      </c>
      <c r="T8" s="689"/>
      <c r="U8" s="690" t="s">
        <v>19</v>
      </c>
      <c r="V8" s="689"/>
      <c r="W8" s="690" t="s">
        <v>20</v>
      </c>
      <c r="X8" s="689"/>
      <c r="Y8" s="683"/>
      <c r="Z8" s="684"/>
      <c r="AA8" s="684"/>
      <c r="AB8" s="685"/>
    </row>
    <row r="9" spans="1:28" ht="36.75" thickTop="1" x14ac:dyDescent="0.25">
      <c r="A9" s="5" t="s">
        <v>21</v>
      </c>
      <c r="B9" s="6" t="s">
        <v>22</v>
      </c>
      <c r="C9" s="7" t="s">
        <v>23</v>
      </c>
      <c r="D9" s="674" t="s">
        <v>24</v>
      </c>
      <c r="E9" s="675"/>
      <c r="F9" s="8" t="s">
        <v>25</v>
      </c>
      <c r="G9" s="9" t="s">
        <v>26</v>
      </c>
      <c r="H9" s="9" t="s">
        <v>27</v>
      </c>
      <c r="I9" s="9" t="s">
        <v>26</v>
      </c>
      <c r="J9" s="9" t="s">
        <v>27</v>
      </c>
      <c r="K9" s="9" t="s">
        <v>26</v>
      </c>
      <c r="L9" s="9" t="s">
        <v>27</v>
      </c>
      <c r="M9" s="9" t="s">
        <v>26</v>
      </c>
      <c r="N9" s="9" t="s">
        <v>27</v>
      </c>
      <c r="O9" s="9" t="s">
        <v>26</v>
      </c>
      <c r="P9" s="9" t="s">
        <v>27</v>
      </c>
      <c r="Q9" s="8" t="s">
        <v>26</v>
      </c>
      <c r="R9" s="8" t="s">
        <v>27</v>
      </c>
      <c r="S9" s="8" t="s">
        <v>26</v>
      </c>
      <c r="T9" s="8" t="s">
        <v>27</v>
      </c>
      <c r="U9" s="8" t="s">
        <v>26</v>
      </c>
      <c r="V9" s="8" t="s">
        <v>27</v>
      </c>
      <c r="W9" s="8" t="s">
        <v>26</v>
      </c>
      <c r="X9" s="10" t="s">
        <v>27</v>
      </c>
      <c r="Y9" s="7" t="s">
        <v>28</v>
      </c>
      <c r="Z9" s="7" t="s">
        <v>29</v>
      </c>
      <c r="AA9" s="10" t="s">
        <v>30</v>
      </c>
      <c r="AB9" s="7" t="s">
        <v>31</v>
      </c>
    </row>
    <row r="10" spans="1:28" x14ac:dyDescent="0.25">
      <c r="A10" s="676"/>
      <c r="B10" s="678" t="s">
        <v>32</v>
      </c>
      <c r="C10" s="637" t="s">
        <v>33</v>
      </c>
      <c r="D10" s="667" t="s">
        <v>38</v>
      </c>
      <c r="E10" s="637" t="s">
        <v>39</v>
      </c>
      <c r="F10" s="638" t="s">
        <v>35</v>
      </c>
      <c r="G10" s="11" t="s">
        <v>36</v>
      </c>
      <c r="H10" s="11" t="s">
        <v>36</v>
      </c>
      <c r="I10" s="11" t="s">
        <v>36</v>
      </c>
      <c r="J10" s="11" t="s">
        <v>36</v>
      </c>
      <c r="K10" s="11" t="s">
        <v>36</v>
      </c>
      <c r="L10" s="11" t="s">
        <v>36</v>
      </c>
      <c r="M10" s="11" t="s">
        <v>36</v>
      </c>
      <c r="N10" s="11" t="s">
        <v>36</v>
      </c>
      <c r="O10" s="11" t="s">
        <v>36</v>
      </c>
      <c r="P10" s="11" t="s">
        <v>36</v>
      </c>
      <c r="Q10" s="11" t="s">
        <v>36</v>
      </c>
      <c r="R10" s="11" t="s">
        <v>36</v>
      </c>
      <c r="S10" s="11" t="s">
        <v>36</v>
      </c>
      <c r="T10" s="11" t="s">
        <v>36</v>
      </c>
      <c r="U10" s="11" t="s">
        <v>36</v>
      </c>
      <c r="V10" s="11" t="s">
        <v>36</v>
      </c>
      <c r="W10" s="11" t="s">
        <v>36</v>
      </c>
      <c r="X10" s="12" t="s">
        <v>36</v>
      </c>
      <c r="Y10" s="656" t="s">
        <v>37</v>
      </c>
      <c r="Z10" s="656" t="s">
        <v>37</v>
      </c>
      <c r="AA10" s="673"/>
      <c r="AB10" s="656" t="s">
        <v>37</v>
      </c>
    </row>
    <row r="11" spans="1:28" ht="37.5" customHeight="1" x14ac:dyDescent="0.25">
      <c r="A11" s="677"/>
      <c r="B11" s="678"/>
      <c r="C11" s="637"/>
      <c r="D11" s="668"/>
      <c r="E11" s="637"/>
      <c r="F11" s="638"/>
      <c r="G11" s="15" t="s">
        <v>37</v>
      </c>
      <c r="H11" s="15" t="s">
        <v>37</v>
      </c>
      <c r="I11" s="15" t="s">
        <v>37</v>
      </c>
      <c r="J11" s="15" t="s">
        <v>37</v>
      </c>
      <c r="K11" s="15" t="s">
        <v>37</v>
      </c>
      <c r="L11" s="15" t="s">
        <v>37</v>
      </c>
      <c r="M11" s="15" t="s">
        <v>37</v>
      </c>
      <c r="N11" s="15" t="s">
        <v>37</v>
      </c>
      <c r="O11" s="15" t="s">
        <v>37</v>
      </c>
      <c r="P11" s="15" t="s">
        <v>37</v>
      </c>
      <c r="Q11" s="15" t="s">
        <v>37</v>
      </c>
      <c r="R11" s="16" t="s">
        <v>37</v>
      </c>
      <c r="S11" s="16" t="s">
        <v>37</v>
      </c>
      <c r="T11" s="16" t="s">
        <v>37</v>
      </c>
      <c r="U11" s="16" t="s">
        <v>37</v>
      </c>
      <c r="V11" s="16" t="s">
        <v>37</v>
      </c>
      <c r="W11" s="16" t="s">
        <v>37</v>
      </c>
      <c r="X11" s="17" t="s">
        <v>37</v>
      </c>
      <c r="Y11" s="656"/>
      <c r="Z11" s="656"/>
      <c r="AA11" s="673"/>
      <c r="AB11" s="656"/>
    </row>
    <row r="12" spans="1:28" s="421" customFormat="1" ht="26.25" x14ac:dyDescent="0.25">
      <c r="A12" s="458">
        <v>1</v>
      </c>
      <c r="B12" s="459" t="s">
        <v>45</v>
      </c>
      <c r="C12" s="434" t="str">
        <f>IF(AA12&gt;=470000,"LPN",IF(AND(AA12&gt;190000,AA12&lt;470000),"LP",IF(AND(AA12&gt;=56000,AA12&lt;=190000),"3C","2C ")))</f>
        <v>LP</v>
      </c>
      <c r="D12" s="435" t="s">
        <v>46</v>
      </c>
      <c r="E12" s="436" t="s">
        <v>47</v>
      </c>
      <c r="F12" s="437" t="s">
        <v>48</v>
      </c>
      <c r="G12" s="209" t="s">
        <v>49</v>
      </c>
      <c r="H12" s="209" t="s">
        <v>49</v>
      </c>
      <c r="I12" s="209" t="s">
        <v>49</v>
      </c>
      <c r="J12" s="209" t="s">
        <v>49</v>
      </c>
      <c r="K12" s="209">
        <f>SUM(L12-8)</f>
        <v>41339</v>
      </c>
      <c r="L12" s="209">
        <f>SUM(M12*1)</f>
        <v>41347</v>
      </c>
      <c r="M12" s="209">
        <f>SUM(N12*1)</f>
        <v>41347</v>
      </c>
      <c r="N12" s="209">
        <f>SUM(O12-1)</f>
        <v>41347</v>
      </c>
      <c r="O12" s="209">
        <f>SUM(U12-3)</f>
        <v>41348</v>
      </c>
      <c r="P12" s="209">
        <f>SUM(U12*1)</f>
        <v>41351</v>
      </c>
      <c r="Q12" s="209" t="s">
        <v>49</v>
      </c>
      <c r="R12" s="209" t="s">
        <v>49</v>
      </c>
      <c r="S12" s="209" t="s">
        <v>49</v>
      </c>
      <c r="T12" s="209" t="s">
        <v>49</v>
      </c>
      <c r="U12" s="209">
        <f>SUM(V12-4)</f>
        <v>41351</v>
      </c>
      <c r="V12" s="209">
        <f>SUM(W12-4)</f>
        <v>41355</v>
      </c>
      <c r="W12" s="209">
        <f>SUM(X12-3)</f>
        <v>41359</v>
      </c>
      <c r="X12" s="209">
        <v>41362</v>
      </c>
      <c r="Y12" s="438"/>
      <c r="Z12" s="438"/>
      <c r="AA12" s="439">
        <v>384314.1</v>
      </c>
      <c r="AB12" s="438"/>
    </row>
    <row r="13" spans="1:28" ht="39" x14ac:dyDescent="0.25">
      <c r="A13" s="26"/>
      <c r="B13" s="47" t="s">
        <v>50</v>
      </c>
      <c r="C13" s="28"/>
      <c r="D13" s="29"/>
      <c r="E13" s="30"/>
      <c r="F13" s="30"/>
      <c r="G13" s="31"/>
      <c r="H13" s="31"/>
      <c r="I13" s="31"/>
      <c r="J13" s="31"/>
      <c r="K13" s="31"/>
      <c r="L13" s="31"/>
      <c r="M13" s="31"/>
      <c r="N13" s="31"/>
      <c r="O13" s="31"/>
      <c r="P13" s="32"/>
      <c r="Q13" s="32"/>
      <c r="R13" s="32"/>
      <c r="S13" s="32"/>
      <c r="T13" s="32"/>
      <c r="U13" s="32"/>
      <c r="V13" s="32"/>
      <c r="W13" s="32"/>
      <c r="X13" s="33"/>
      <c r="Y13" s="34"/>
      <c r="Z13" s="34"/>
      <c r="AA13" s="35"/>
      <c r="AB13" s="34"/>
    </row>
    <row r="14" spans="1:28" s="421" customFormat="1" ht="26.25" x14ac:dyDescent="0.25">
      <c r="A14" s="458">
        <v>2</v>
      </c>
      <c r="B14" s="459" t="s">
        <v>45</v>
      </c>
      <c r="C14" s="434" t="str">
        <f>IF(AA14&gt;=470000,"LPN",IF(AND(AA14&gt;190000,AA14&lt;470000),"LP",IF(AND(AA14&gt;=56000,AA14&lt;=190000),"3C","2C ")))</f>
        <v>LPN</v>
      </c>
      <c r="D14" s="435" t="s">
        <v>46</v>
      </c>
      <c r="E14" s="436" t="s">
        <v>47</v>
      </c>
      <c r="F14" s="436" t="s">
        <v>51</v>
      </c>
      <c r="G14" s="209" t="s">
        <v>49</v>
      </c>
      <c r="H14" s="209" t="s">
        <v>49</v>
      </c>
      <c r="I14" s="209" t="s">
        <v>49</v>
      </c>
      <c r="J14" s="209" t="s">
        <v>49</v>
      </c>
      <c r="K14" s="209">
        <f>SUM(L14-8)</f>
        <v>41339</v>
      </c>
      <c r="L14" s="209">
        <f>SUM(M14*1)</f>
        <v>41347</v>
      </c>
      <c r="M14" s="209">
        <f>SUM(N14*1)</f>
        <v>41347</v>
      </c>
      <c r="N14" s="209">
        <f>SUM(O14-1)</f>
        <v>41347</v>
      </c>
      <c r="O14" s="209">
        <f>SUM(U14-3)</f>
        <v>41348</v>
      </c>
      <c r="P14" s="209">
        <f>SUM(U14*1)</f>
        <v>41351</v>
      </c>
      <c r="Q14" s="209" t="s">
        <v>49</v>
      </c>
      <c r="R14" s="209" t="s">
        <v>49</v>
      </c>
      <c r="S14" s="209" t="s">
        <v>49</v>
      </c>
      <c r="T14" s="209" t="s">
        <v>49</v>
      </c>
      <c r="U14" s="209">
        <f>SUM(V14-4)</f>
        <v>41351</v>
      </c>
      <c r="V14" s="209">
        <f>SUM(W14-4)</f>
        <v>41355</v>
      </c>
      <c r="W14" s="209">
        <f>SUM(X14-3)</f>
        <v>41359</v>
      </c>
      <c r="X14" s="209">
        <v>41362</v>
      </c>
      <c r="Y14" s="438"/>
      <c r="Z14" s="438"/>
      <c r="AA14" s="439">
        <v>1411200</v>
      </c>
      <c r="AB14" s="438"/>
    </row>
    <row r="15" spans="1:28" ht="51.75" x14ac:dyDescent="0.25">
      <c r="A15" s="26"/>
      <c r="B15" s="47" t="s">
        <v>52</v>
      </c>
      <c r="C15" s="28"/>
      <c r="D15" s="29"/>
      <c r="E15" s="30"/>
      <c r="F15" s="30"/>
      <c r="G15" s="31"/>
      <c r="H15" s="31"/>
      <c r="I15" s="31"/>
      <c r="J15" s="31"/>
      <c r="K15" s="31"/>
      <c r="L15" s="31"/>
      <c r="M15" s="31"/>
      <c r="N15" s="31"/>
      <c r="O15" s="31"/>
      <c r="P15" s="32"/>
      <c r="Q15" s="32"/>
      <c r="R15" s="32"/>
      <c r="S15" s="32"/>
      <c r="T15" s="32"/>
      <c r="U15" s="32"/>
      <c r="V15" s="32"/>
      <c r="W15" s="32"/>
      <c r="X15" s="33"/>
      <c r="Y15" s="34"/>
      <c r="Z15" s="34"/>
      <c r="AA15" s="35"/>
      <c r="AB15" s="34"/>
    </row>
    <row r="16" spans="1:28" s="421" customFormat="1" ht="51.75" x14ac:dyDescent="0.25">
      <c r="A16" s="458">
        <v>3</v>
      </c>
      <c r="B16" s="459" t="s">
        <v>53</v>
      </c>
      <c r="C16" s="434" t="str">
        <f>IF(AA16&gt;=470000,"LPN",IF(AND(AA16&gt;190000,AA16&lt;470000),"LP",IF(AND(AA16&gt;=56000,AA16&lt;=190000),"3C","2C ")))</f>
        <v xml:space="preserve">2C </v>
      </c>
      <c r="D16" s="435" t="s">
        <v>46</v>
      </c>
      <c r="E16" s="436" t="s">
        <v>54</v>
      </c>
      <c r="F16" s="436" t="s">
        <v>55</v>
      </c>
      <c r="G16" s="209" t="s">
        <v>49</v>
      </c>
      <c r="H16" s="209" t="s">
        <v>49</v>
      </c>
      <c r="I16" s="209" t="s">
        <v>49</v>
      </c>
      <c r="J16" s="209" t="s">
        <v>49</v>
      </c>
      <c r="K16" s="209">
        <f>SUM(L16-8)</f>
        <v>41346</v>
      </c>
      <c r="L16" s="209">
        <f>SUM(M16*1)</f>
        <v>41354</v>
      </c>
      <c r="M16" s="209">
        <f>SUM(N16*1)</f>
        <v>41354</v>
      </c>
      <c r="N16" s="209">
        <f>SUM(O16-1)</f>
        <v>41354</v>
      </c>
      <c r="O16" s="209">
        <f>SUM(U16-3)</f>
        <v>41355</v>
      </c>
      <c r="P16" s="209">
        <f>SUM(U16*1)</f>
        <v>41358</v>
      </c>
      <c r="Q16" s="209" t="s">
        <v>49</v>
      </c>
      <c r="R16" s="209" t="s">
        <v>49</v>
      </c>
      <c r="S16" s="209" t="s">
        <v>49</v>
      </c>
      <c r="T16" s="209" t="s">
        <v>49</v>
      </c>
      <c r="U16" s="209">
        <f>SUM(V16-4)</f>
        <v>41358</v>
      </c>
      <c r="V16" s="209">
        <f>SUM(W16-4)</f>
        <v>41362</v>
      </c>
      <c r="W16" s="209">
        <f>SUM(X16-3)</f>
        <v>41366</v>
      </c>
      <c r="X16" s="209">
        <v>41369</v>
      </c>
      <c r="Y16" s="438"/>
      <c r="Z16" s="438"/>
      <c r="AA16" s="439">
        <v>26000</v>
      </c>
      <c r="AB16" s="438"/>
    </row>
    <row r="17" spans="1:28" ht="64.5" x14ac:dyDescent="0.25">
      <c r="A17" s="26"/>
      <c r="B17" s="47" t="s">
        <v>56</v>
      </c>
      <c r="C17" s="28"/>
      <c r="D17" s="29"/>
      <c r="E17" s="30"/>
      <c r="F17" s="30"/>
      <c r="G17" s="31"/>
      <c r="H17" s="31"/>
      <c r="I17" s="31"/>
      <c r="J17" s="31"/>
      <c r="K17" s="31"/>
      <c r="L17" s="31"/>
      <c r="M17" s="31"/>
      <c r="N17" s="31"/>
      <c r="O17" s="31"/>
      <c r="P17" s="32"/>
      <c r="Q17" s="32"/>
      <c r="R17" s="32"/>
      <c r="S17" s="32"/>
      <c r="T17" s="32"/>
      <c r="U17" s="32"/>
      <c r="V17" s="32"/>
      <c r="W17" s="32"/>
      <c r="X17" s="33"/>
      <c r="Y17" s="34"/>
      <c r="Z17" s="34"/>
      <c r="AA17" s="35"/>
      <c r="AB17" s="34"/>
    </row>
    <row r="18" spans="1:28" s="421" customFormat="1" ht="39" x14ac:dyDescent="0.25">
      <c r="A18" s="458">
        <v>4</v>
      </c>
      <c r="B18" s="459" t="s">
        <v>57</v>
      </c>
      <c r="C18" s="434" t="str">
        <f>IF(AA18&gt;=470000,"LPN",IF(AND(AA18&gt;190000,AA18&lt;470000),"LP",IF(AND(AA18&gt;=56000,AA18&lt;=190000),"3C","2C ")))</f>
        <v>3C</v>
      </c>
      <c r="D18" s="435" t="s">
        <v>46</v>
      </c>
      <c r="E18" s="436" t="s">
        <v>58</v>
      </c>
      <c r="F18" s="436" t="s">
        <v>59</v>
      </c>
      <c r="G18" s="209" t="s">
        <v>49</v>
      </c>
      <c r="H18" s="209" t="s">
        <v>49</v>
      </c>
      <c r="I18" s="209" t="s">
        <v>49</v>
      </c>
      <c r="J18" s="209" t="s">
        <v>49</v>
      </c>
      <c r="K18" s="209">
        <f>SUM(L18-8)</f>
        <v>41346</v>
      </c>
      <c r="L18" s="209">
        <f>SUM(M18*1)</f>
        <v>41354</v>
      </c>
      <c r="M18" s="209">
        <f>SUM(N18*1)</f>
        <v>41354</v>
      </c>
      <c r="N18" s="209">
        <f>SUM(O18-1)</f>
        <v>41354</v>
      </c>
      <c r="O18" s="209">
        <f>SUM(U18-3)</f>
        <v>41355</v>
      </c>
      <c r="P18" s="209">
        <f>SUM(U18*1)</f>
        <v>41358</v>
      </c>
      <c r="Q18" s="209" t="s">
        <v>49</v>
      </c>
      <c r="R18" s="209" t="s">
        <v>49</v>
      </c>
      <c r="S18" s="209" t="s">
        <v>49</v>
      </c>
      <c r="T18" s="209" t="s">
        <v>49</v>
      </c>
      <c r="U18" s="209">
        <f>SUM(V18-4)</f>
        <v>41358</v>
      </c>
      <c r="V18" s="209">
        <f>SUM(W18-4)</f>
        <v>41362</v>
      </c>
      <c r="W18" s="209">
        <f>SUM(X18-3)</f>
        <v>41366</v>
      </c>
      <c r="X18" s="209">
        <v>41369</v>
      </c>
      <c r="Y18" s="438"/>
      <c r="Z18" s="438"/>
      <c r="AA18" s="439">
        <v>57000</v>
      </c>
      <c r="AB18" s="438"/>
    </row>
    <row r="19" spans="1:28" ht="39" x14ac:dyDescent="0.25">
      <c r="A19" s="26"/>
      <c r="B19" s="47" t="s">
        <v>60</v>
      </c>
      <c r="C19" s="28"/>
      <c r="D19" s="29"/>
      <c r="E19" s="30"/>
      <c r="F19" s="30"/>
      <c r="G19" s="31"/>
      <c r="H19" s="31"/>
      <c r="I19" s="31"/>
      <c r="J19" s="31"/>
      <c r="K19" s="31"/>
      <c r="L19" s="31"/>
      <c r="M19" s="31"/>
      <c r="N19" s="31"/>
      <c r="O19" s="31"/>
      <c r="P19" s="32"/>
      <c r="Q19" s="32"/>
      <c r="R19" s="32"/>
      <c r="S19" s="32"/>
      <c r="T19" s="32"/>
      <c r="U19" s="32"/>
      <c r="V19" s="32"/>
      <c r="W19" s="32"/>
      <c r="X19" s="33"/>
      <c r="Y19" s="34"/>
      <c r="Z19" s="34"/>
      <c r="AA19" s="35"/>
      <c r="AB19" s="34"/>
    </row>
    <row r="20" spans="1:28" s="421" customFormat="1" ht="25.5" x14ac:dyDescent="0.25">
      <c r="A20" s="458">
        <v>5</v>
      </c>
      <c r="B20" s="459" t="s">
        <v>61</v>
      </c>
      <c r="C20" s="434" t="str">
        <f>IF(AA20&gt;=470000,"LPN",IF(AND(AA20&gt;190000,AA20&lt;470000),"LP",IF(AND(AA20&gt;=56000,AA20&lt;=190000),"3C","2C ")))</f>
        <v xml:space="preserve">2C </v>
      </c>
      <c r="D20" s="435" t="s">
        <v>46</v>
      </c>
      <c r="E20" s="436" t="s">
        <v>62</v>
      </c>
      <c r="F20" s="436" t="s">
        <v>63</v>
      </c>
      <c r="G20" s="209" t="s">
        <v>49</v>
      </c>
      <c r="H20" s="209" t="s">
        <v>49</v>
      </c>
      <c r="I20" s="209" t="s">
        <v>49</v>
      </c>
      <c r="J20" s="209" t="s">
        <v>49</v>
      </c>
      <c r="K20" s="209">
        <f>SUM(L20-8)</f>
        <v>41346</v>
      </c>
      <c r="L20" s="209">
        <f>SUM(M20*1)</f>
        <v>41354</v>
      </c>
      <c r="M20" s="209">
        <f>SUM(N20*1)</f>
        <v>41354</v>
      </c>
      <c r="N20" s="209">
        <f>SUM(O20-1)</f>
        <v>41354</v>
      </c>
      <c r="O20" s="209">
        <f>SUM(U20-3)</f>
        <v>41355</v>
      </c>
      <c r="P20" s="209">
        <f>SUM(U20*1)</f>
        <v>41358</v>
      </c>
      <c r="Q20" s="209" t="s">
        <v>49</v>
      </c>
      <c r="R20" s="209" t="s">
        <v>49</v>
      </c>
      <c r="S20" s="209" t="s">
        <v>49</v>
      </c>
      <c r="T20" s="209" t="s">
        <v>49</v>
      </c>
      <c r="U20" s="209">
        <f>SUM(V20-4)</f>
        <v>41358</v>
      </c>
      <c r="V20" s="209">
        <f>SUM(W20-4)</f>
        <v>41362</v>
      </c>
      <c r="W20" s="209">
        <f>SUM(X20-3)</f>
        <v>41366</v>
      </c>
      <c r="X20" s="209">
        <v>41369</v>
      </c>
      <c r="Y20" s="438"/>
      <c r="Z20" s="438"/>
      <c r="AA20" s="439">
        <v>600</v>
      </c>
      <c r="AB20" s="438"/>
    </row>
    <row r="21" spans="1:28" ht="26.25" x14ac:dyDescent="0.25">
      <c r="A21" s="26"/>
      <c r="B21" s="47" t="s">
        <v>64</v>
      </c>
      <c r="C21" s="28"/>
      <c r="D21" s="29"/>
      <c r="E21" s="30"/>
      <c r="F21" s="30"/>
      <c r="G21" s="31"/>
      <c r="H21" s="31"/>
      <c r="I21" s="31"/>
      <c r="J21" s="31"/>
      <c r="K21" s="31"/>
      <c r="L21" s="31"/>
      <c r="M21" s="31"/>
      <c r="N21" s="31"/>
      <c r="O21" s="31"/>
      <c r="P21" s="31"/>
      <c r="Q21" s="31"/>
      <c r="R21" s="31"/>
      <c r="S21" s="31"/>
      <c r="T21" s="31"/>
      <c r="U21" s="31"/>
      <c r="V21" s="31"/>
      <c r="W21" s="31"/>
      <c r="X21" s="33"/>
      <c r="Y21" s="37"/>
      <c r="Z21" s="37"/>
      <c r="AA21" s="35"/>
      <c r="AB21" s="37"/>
    </row>
    <row r="22" spans="1:28" s="421" customFormat="1" ht="26.25" x14ac:dyDescent="0.25">
      <c r="A22" s="458">
        <v>6</v>
      </c>
      <c r="B22" s="459" t="s">
        <v>65</v>
      </c>
      <c r="C22" s="434" t="str">
        <f>IF(AA22&gt;=470000,"LPN",IF(AND(AA22&gt;190000,AA22&lt;470000),"LP",IF(AND(AA22&gt;=56000,AA22&lt;=190000),"3C","2C ")))</f>
        <v xml:space="preserve">2C </v>
      </c>
      <c r="D22" s="435" t="s">
        <v>46</v>
      </c>
      <c r="E22" s="436" t="s">
        <v>66</v>
      </c>
      <c r="F22" s="436" t="s">
        <v>63</v>
      </c>
      <c r="G22" s="209" t="s">
        <v>49</v>
      </c>
      <c r="H22" s="209" t="s">
        <v>49</v>
      </c>
      <c r="I22" s="209" t="s">
        <v>49</v>
      </c>
      <c r="J22" s="209" t="s">
        <v>49</v>
      </c>
      <c r="K22" s="209">
        <f>SUM(L22-8)</f>
        <v>41346</v>
      </c>
      <c r="L22" s="209">
        <f>SUM(M22*1)</f>
        <v>41354</v>
      </c>
      <c r="M22" s="209">
        <f>SUM(N22*1)</f>
        <v>41354</v>
      </c>
      <c r="N22" s="209">
        <f>SUM(O22-1)</f>
        <v>41354</v>
      </c>
      <c r="O22" s="209">
        <f>SUM(U22-3)</f>
        <v>41355</v>
      </c>
      <c r="P22" s="209">
        <f>SUM(U22*1)</f>
        <v>41358</v>
      </c>
      <c r="Q22" s="209" t="s">
        <v>49</v>
      </c>
      <c r="R22" s="209" t="s">
        <v>49</v>
      </c>
      <c r="S22" s="209" t="s">
        <v>49</v>
      </c>
      <c r="T22" s="209" t="s">
        <v>49</v>
      </c>
      <c r="U22" s="209">
        <f>SUM(V22-4)</f>
        <v>41358</v>
      </c>
      <c r="V22" s="209">
        <f>SUM(W22-4)</f>
        <v>41362</v>
      </c>
      <c r="W22" s="209">
        <f>SUM(X22-3)</f>
        <v>41366</v>
      </c>
      <c r="X22" s="209">
        <v>41369</v>
      </c>
      <c r="Y22" s="438"/>
      <c r="Z22" s="438"/>
      <c r="AA22" s="439">
        <v>600</v>
      </c>
      <c r="AB22" s="438"/>
    </row>
    <row r="23" spans="1:28" ht="26.25" x14ac:dyDescent="0.25">
      <c r="A23" s="26"/>
      <c r="B23" s="47" t="s">
        <v>67</v>
      </c>
      <c r="C23" s="28"/>
      <c r="D23" s="29"/>
      <c r="E23" s="30"/>
      <c r="F23" s="30"/>
      <c r="G23" s="31"/>
      <c r="H23" s="31"/>
      <c r="I23" s="31"/>
      <c r="J23" s="31"/>
      <c r="K23" s="31"/>
      <c r="L23" s="31"/>
      <c r="M23" s="31"/>
      <c r="N23" s="31"/>
      <c r="O23" s="31"/>
      <c r="P23" s="31"/>
      <c r="Q23" s="31"/>
      <c r="R23" s="31"/>
      <c r="S23" s="31"/>
      <c r="T23" s="31"/>
      <c r="U23" s="31"/>
      <c r="V23" s="31"/>
      <c r="W23" s="31"/>
      <c r="X23" s="33"/>
      <c r="Y23" s="37"/>
      <c r="Z23" s="37"/>
      <c r="AA23" s="35"/>
      <c r="AB23" s="37"/>
    </row>
    <row r="24" spans="1:28" s="421" customFormat="1" ht="26.25" x14ac:dyDescent="0.25">
      <c r="A24" s="458">
        <v>7</v>
      </c>
      <c r="B24" s="459" t="s">
        <v>68</v>
      </c>
      <c r="C24" s="434" t="str">
        <f>IF(AA24&gt;=470000,"LPN",IF(AND(AA24&gt;190000,AA24&lt;470000),"LP",IF(AND(AA24&gt;=56000,AA24&lt;=190000),"3C","2C ")))</f>
        <v xml:space="preserve">2C </v>
      </c>
      <c r="D24" s="435" t="s">
        <v>46</v>
      </c>
      <c r="E24" s="436" t="s">
        <v>69</v>
      </c>
      <c r="F24" s="436" t="s">
        <v>63</v>
      </c>
      <c r="G24" s="209" t="s">
        <v>49</v>
      </c>
      <c r="H24" s="209" t="s">
        <v>49</v>
      </c>
      <c r="I24" s="209" t="s">
        <v>49</v>
      </c>
      <c r="J24" s="209" t="s">
        <v>49</v>
      </c>
      <c r="K24" s="209">
        <f>SUM(L24-8)</f>
        <v>41346</v>
      </c>
      <c r="L24" s="209">
        <f>SUM(M24*1)</f>
        <v>41354</v>
      </c>
      <c r="M24" s="209">
        <f>SUM(N24*1)</f>
        <v>41354</v>
      </c>
      <c r="N24" s="209">
        <f>SUM(O24-1)</f>
        <v>41354</v>
      </c>
      <c r="O24" s="209">
        <f>SUM(U24-3)</f>
        <v>41355</v>
      </c>
      <c r="P24" s="209">
        <f>SUM(U24*1)</f>
        <v>41358</v>
      </c>
      <c r="Q24" s="209" t="s">
        <v>49</v>
      </c>
      <c r="R24" s="209" t="s">
        <v>49</v>
      </c>
      <c r="S24" s="209" t="s">
        <v>49</v>
      </c>
      <c r="T24" s="209" t="s">
        <v>49</v>
      </c>
      <c r="U24" s="209">
        <f>SUM(V24-4)</f>
        <v>41358</v>
      </c>
      <c r="V24" s="209">
        <f>SUM(W24-4)</f>
        <v>41362</v>
      </c>
      <c r="W24" s="209">
        <f>SUM(X24-3)</f>
        <v>41366</v>
      </c>
      <c r="X24" s="209">
        <v>41369</v>
      </c>
      <c r="Y24" s="438"/>
      <c r="Z24" s="438"/>
      <c r="AA24" s="439">
        <v>10100</v>
      </c>
      <c r="AB24" s="438"/>
    </row>
    <row r="25" spans="1:28" ht="204.75" x14ac:dyDescent="0.25">
      <c r="A25" s="26"/>
      <c r="B25" s="47" t="s">
        <v>70</v>
      </c>
      <c r="C25" s="28"/>
      <c r="D25" s="29"/>
      <c r="E25" s="30"/>
      <c r="F25" s="30"/>
      <c r="G25" s="31"/>
      <c r="H25" s="31"/>
      <c r="I25" s="31"/>
      <c r="J25" s="31"/>
      <c r="K25" s="31"/>
      <c r="L25" s="31"/>
      <c r="M25" s="31"/>
      <c r="N25" s="31"/>
      <c r="O25" s="31"/>
      <c r="P25" s="31"/>
      <c r="Q25" s="31"/>
      <c r="R25" s="31"/>
      <c r="S25" s="31"/>
      <c r="T25" s="31"/>
      <c r="U25" s="31"/>
      <c r="V25" s="31"/>
      <c r="W25" s="31"/>
      <c r="X25" s="33"/>
      <c r="Y25" s="37"/>
      <c r="Z25" s="37"/>
      <c r="AA25" s="35"/>
      <c r="AB25" s="37"/>
    </row>
    <row r="26" spans="1:28" s="421" customFormat="1" ht="26.25" x14ac:dyDescent="0.25">
      <c r="A26" s="458">
        <v>8</v>
      </c>
      <c r="B26" s="459" t="s">
        <v>71</v>
      </c>
      <c r="C26" s="434" t="str">
        <f>IF(AA26&gt;=470000,"LPN",IF(AND(AA26&gt;190000,AA26&lt;470000),"LP",IF(AND(AA26&gt;=56000,AA26&lt;=190000),"3C","2C ")))</f>
        <v xml:space="preserve">2C </v>
      </c>
      <c r="D26" s="435" t="s">
        <v>46</v>
      </c>
      <c r="E26" s="436" t="s">
        <v>72</v>
      </c>
      <c r="F26" s="436" t="s">
        <v>63</v>
      </c>
      <c r="G26" s="209" t="s">
        <v>49</v>
      </c>
      <c r="H26" s="209" t="s">
        <v>49</v>
      </c>
      <c r="I26" s="209" t="s">
        <v>49</v>
      </c>
      <c r="J26" s="209" t="s">
        <v>49</v>
      </c>
      <c r="K26" s="209">
        <f>SUM(L26-8)</f>
        <v>41346</v>
      </c>
      <c r="L26" s="209">
        <f>SUM(M26*1)</f>
        <v>41354</v>
      </c>
      <c r="M26" s="209">
        <f>SUM(N26*1)</f>
        <v>41354</v>
      </c>
      <c r="N26" s="209">
        <f>SUM(O26-1)</f>
        <v>41354</v>
      </c>
      <c r="O26" s="209">
        <f>SUM(U26-3)</f>
        <v>41355</v>
      </c>
      <c r="P26" s="209">
        <f>SUM(U26*1)</f>
        <v>41358</v>
      </c>
      <c r="Q26" s="209" t="s">
        <v>49</v>
      </c>
      <c r="R26" s="209" t="s">
        <v>49</v>
      </c>
      <c r="S26" s="209" t="s">
        <v>49</v>
      </c>
      <c r="T26" s="209" t="s">
        <v>49</v>
      </c>
      <c r="U26" s="209">
        <f>SUM(V26-4)</f>
        <v>41358</v>
      </c>
      <c r="V26" s="209">
        <f>SUM(W26-4)</f>
        <v>41362</v>
      </c>
      <c r="W26" s="209">
        <f>SUM(X26-3)</f>
        <v>41366</v>
      </c>
      <c r="X26" s="209">
        <v>41369</v>
      </c>
      <c r="Y26" s="438"/>
      <c r="Z26" s="438"/>
      <c r="AA26" s="439">
        <v>4615</v>
      </c>
      <c r="AB26" s="438"/>
    </row>
    <row r="27" spans="1:28" ht="166.5" x14ac:dyDescent="0.25">
      <c r="A27" s="26"/>
      <c r="B27" s="47" t="s">
        <v>73</v>
      </c>
      <c r="C27" s="28"/>
      <c r="D27" s="29"/>
      <c r="E27" s="30"/>
      <c r="F27" s="30"/>
      <c r="G27" s="31"/>
      <c r="H27" s="31"/>
      <c r="I27" s="31"/>
      <c r="J27" s="31"/>
      <c r="K27" s="31"/>
      <c r="L27" s="31"/>
      <c r="M27" s="31"/>
      <c r="N27" s="31"/>
      <c r="O27" s="31"/>
      <c r="P27" s="31"/>
      <c r="Q27" s="31"/>
      <c r="R27" s="31"/>
      <c r="S27" s="31"/>
      <c r="T27" s="31"/>
      <c r="U27" s="31"/>
      <c r="V27" s="31"/>
      <c r="W27" s="31"/>
      <c r="X27" s="33"/>
      <c r="Y27" s="37"/>
      <c r="Z27" s="37"/>
      <c r="AA27" s="35"/>
      <c r="AB27" s="37"/>
    </row>
    <row r="28" spans="1:28" ht="26.25" x14ac:dyDescent="0.25">
      <c r="A28" s="26">
        <v>9</v>
      </c>
      <c r="B28" s="27" t="s">
        <v>74</v>
      </c>
      <c r="C28" s="28" t="str">
        <f>IF(AA28&gt;=470000,"LPN",IF(AND(AA28&gt;190000,AA28&lt;470000),"LP",IF(AND(AA28&gt;=56000,AA28&lt;=190000),"3C","2C ")))</f>
        <v xml:space="preserve">2C </v>
      </c>
      <c r="D28" s="29" t="s">
        <v>46</v>
      </c>
      <c r="E28" s="30" t="s">
        <v>75</v>
      </c>
      <c r="F28" s="30" t="s">
        <v>76</v>
      </c>
      <c r="G28" s="31" t="s">
        <v>49</v>
      </c>
      <c r="H28" s="31" t="s">
        <v>49</v>
      </c>
      <c r="I28" s="31" t="s">
        <v>49</v>
      </c>
      <c r="J28" s="31" t="s">
        <v>49</v>
      </c>
      <c r="K28" s="31">
        <f>SUM(L28-8)</f>
        <v>41346</v>
      </c>
      <c r="L28" s="31">
        <f>SUM(M28*1)</f>
        <v>41354</v>
      </c>
      <c r="M28" s="31">
        <f>SUM(N28*1)</f>
        <v>41354</v>
      </c>
      <c r="N28" s="31">
        <f>SUM(O28-1)</f>
        <v>41354</v>
      </c>
      <c r="O28" s="31">
        <f>SUM(U28-3)</f>
        <v>41355</v>
      </c>
      <c r="P28" s="31">
        <f>SUM(U28*1)</f>
        <v>41358</v>
      </c>
      <c r="Q28" s="31" t="s">
        <v>49</v>
      </c>
      <c r="R28" s="31" t="s">
        <v>49</v>
      </c>
      <c r="S28" s="31" t="s">
        <v>49</v>
      </c>
      <c r="T28" s="31" t="s">
        <v>49</v>
      </c>
      <c r="U28" s="31">
        <f>SUM(V28-4)</f>
        <v>41358</v>
      </c>
      <c r="V28" s="31">
        <f>SUM(W28-4)</f>
        <v>41362</v>
      </c>
      <c r="W28" s="31">
        <f>SUM(X28-3)</f>
        <v>41366</v>
      </c>
      <c r="X28" s="33">
        <v>41369</v>
      </c>
      <c r="Y28" s="37"/>
      <c r="Z28" s="37"/>
      <c r="AA28" s="35">
        <v>12600</v>
      </c>
      <c r="AB28" s="37"/>
    </row>
    <row r="29" spans="1:28" ht="45" x14ac:dyDescent="0.25">
      <c r="A29" s="26"/>
      <c r="B29" s="447" t="s">
        <v>77</v>
      </c>
      <c r="C29" s="28"/>
      <c r="D29" s="29"/>
      <c r="E29" s="30"/>
      <c r="F29" s="30"/>
      <c r="G29" s="31"/>
      <c r="H29" s="31"/>
      <c r="I29" s="31"/>
      <c r="J29" s="31"/>
      <c r="K29" s="31"/>
      <c r="L29" s="31"/>
      <c r="M29" s="31"/>
      <c r="N29" s="31"/>
      <c r="O29" s="31"/>
      <c r="P29" s="31"/>
      <c r="Q29" s="31"/>
      <c r="R29" s="31"/>
      <c r="S29" s="31"/>
      <c r="T29" s="31"/>
      <c r="U29" s="31"/>
      <c r="V29" s="31"/>
      <c r="W29" s="31"/>
      <c r="X29" s="33"/>
      <c r="Y29" s="37"/>
      <c r="Z29" s="37"/>
      <c r="AA29" s="35"/>
      <c r="AB29" s="37"/>
    </row>
    <row r="30" spans="1:28" s="421" customFormat="1" ht="26.25" x14ac:dyDescent="0.25">
      <c r="A30" s="458">
        <v>10</v>
      </c>
      <c r="B30" s="459" t="s">
        <v>71</v>
      </c>
      <c r="C30" s="434" t="str">
        <f>IF(AA30&gt;=470000,"LPN",IF(AND(AA30&gt;190000,AA30&lt;470000),"LP",IF(AND(AA30&gt;=56000,AA30&lt;=190000),"3C","2C ")))</f>
        <v xml:space="preserve">2C </v>
      </c>
      <c r="D30" s="435" t="s">
        <v>46</v>
      </c>
      <c r="E30" s="436" t="s">
        <v>72</v>
      </c>
      <c r="F30" s="436" t="s">
        <v>78</v>
      </c>
      <c r="G30" s="209" t="s">
        <v>49</v>
      </c>
      <c r="H30" s="209" t="s">
        <v>49</v>
      </c>
      <c r="I30" s="209" t="s">
        <v>49</v>
      </c>
      <c r="J30" s="209" t="s">
        <v>49</v>
      </c>
      <c r="K30" s="209">
        <f>SUM(L30-8)</f>
        <v>41346</v>
      </c>
      <c r="L30" s="209">
        <f>SUM(M30*1)</f>
        <v>41354</v>
      </c>
      <c r="M30" s="209">
        <f>SUM(N30*1)</f>
        <v>41354</v>
      </c>
      <c r="N30" s="209">
        <f>SUM(O30-1)</f>
        <v>41354</v>
      </c>
      <c r="O30" s="209">
        <f>SUM(U30-3)</f>
        <v>41355</v>
      </c>
      <c r="P30" s="209">
        <f>SUM(U30*1)</f>
        <v>41358</v>
      </c>
      <c r="Q30" s="209" t="s">
        <v>49</v>
      </c>
      <c r="R30" s="209" t="s">
        <v>49</v>
      </c>
      <c r="S30" s="209" t="s">
        <v>49</v>
      </c>
      <c r="T30" s="209" t="s">
        <v>49</v>
      </c>
      <c r="U30" s="209">
        <f>SUM(V30-4)</f>
        <v>41358</v>
      </c>
      <c r="V30" s="209">
        <f>SUM(W30-4)</f>
        <v>41362</v>
      </c>
      <c r="W30" s="209">
        <f>SUM(X30-3)</f>
        <v>41366</v>
      </c>
      <c r="X30" s="209">
        <v>41369</v>
      </c>
      <c r="Y30" s="438"/>
      <c r="Z30" s="438"/>
      <c r="AA30" s="439">
        <v>6345</v>
      </c>
      <c r="AB30" s="438"/>
    </row>
    <row r="31" spans="1:28" ht="135" x14ac:dyDescent="0.25">
      <c r="A31" s="26"/>
      <c r="B31" s="447" t="s">
        <v>79</v>
      </c>
      <c r="C31" s="28"/>
      <c r="D31" s="29"/>
      <c r="E31" s="30"/>
      <c r="F31" s="30"/>
      <c r="G31" s="31"/>
      <c r="H31" s="31"/>
      <c r="I31" s="31"/>
      <c r="J31" s="31"/>
      <c r="K31" s="31"/>
      <c r="L31" s="31"/>
      <c r="M31" s="31"/>
      <c r="N31" s="31"/>
      <c r="O31" s="31"/>
      <c r="P31" s="31"/>
      <c r="Q31" s="31"/>
      <c r="R31" s="31"/>
      <c r="S31" s="31"/>
      <c r="T31" s="31"/>
      <c r="U31" s="31"/>
      <c r="V31" s="31"/>
      <c r="W31" s="31"/>
      <c r="X31" s="33"/>
      <c r="Y31" s="37"/>
      <c r="Z31" s="37"/>
      <c r="AA31" s="35"/>
      <c r="AB31" s="37"/>
    </row>
    <row r="32" spans="1:28" s="421" customFormat="1" ht="26.25" x14ac:dyDescent="0.25">
      <c r="A32" s="458">
        <v>11</v>
      </c>
      <c r="B32" s="459" t="s">
        <v>80</v>
      </c>
      <c r="C32" s="434" t="str">
        <f>IF(AA32&gt;=470000,"LPN",IF(AND(AA32&gt;190000,AA32&lt;470000),"LP",IF(AND(AA32&gt;=56000,AA32&lt;=190000),"3C","2C ")))</f>
        <v xml:space="preserve">2C </v>
      </c>
      <c r="D32" s="435" t="s">
        <v>46</v>
      </c>
      <c r="E32" s="436" t="s">
        <v>81</v>
      </c>
      <c r="F32" s="436" t="s">
        <v>78</v>
      </c>
      <c r="G32" s="209" t="s">
        <v>49</v>
      </c>
      <c r="H32" s="209" t="s">
        <v>49</v>
      </c>
      <c r="I32" s="209" t="s">
        <v>49</v>
      </c>
      <c r="J32" s="209" t="s">
        <v>49</v>
      </c>
      <c r="K32" s="209">
        <f>SUM(L32-8)</f>
        <v>41346</v>
      </c>
      <c r="L32" s="209">
        <f>SUM(M32*1)</f>
        <v>41354</v>
      </c>
      <c r="M32" s="209">
        <f>SUM(N32*1)</f>
        <v>41354</v>
      </c>
      <c r="N32" s="209">
        <f>SUM(O32-1)</f>
        <v>41354</v>
      </c>
      <c r="O32" s="209">
        <f>SUM(U32-3)</f>
        <v>41355</v>
      </c>
      <c r="P32" s="209">
        <f>SUM(U32*1)</f>
        <v>41358</v>
      </c>
      <c r="Q32" s="209" t="s">
        <v>49</v>
      </c>
      <c r="R32" s="209" t="s">
        <v>49</v>
      </c>
      <c r="S32" s="209" t="s">
        <v>49</v>
      </c>
      <c r="T32" s="209" t="s">
        <v>49</v>
      </c>
      <c r="U32" s="209">
        <f>SUM(V32-4)</f>
        <v>41358</v>
      </c>
      <c r="V32" s="209">
        <f>SUM(W32-4)</f>
        <v>41362</v>
      </c>
      <c r="W32" s="209">
        <f>SUM(X32-3)</f>
        <v>41366</v>
      </c>
      <c r="X32" s="209">
        <v>41369</v>
      </c>
      <c r="Y32" s="438"/>
      <c r="Z32" s="438"/>
      <c r="AA32" s="439">
        <v>4152</v>
      </c>
      <c r="AB32" s="438"/>
    </row>
    <row r="33" spans="1:28" ht="60" x14ac:dyDescent="0.25">
      <c r="A33" s="26"/>
      <c r="B33" s="447" t="s">
        <v>82</v>
      </c>
      <c r="C33" s="28"/>
      <c r="D33" s="29"/>
      <c r="E33" s="30"/>
      <c r="F33" s="30"/>
      <c r="G33" s="31"/>
      <c r="H33" s="31"/>
      <c r="I33" s="31"/>
      <c r="J33" s="31"/>
      <c r="K33" s="31"/>
      <c r="L33" s="31"/>
      <c r="M33" s="31"/>
      <c r="N33" s="31"/>
      <c r="O33" s="31"/>
      <c r="P33" s="31"/>
      <c r="Q33" s="31"/>
      <c r="R33" s="31"/>
      <c r="S33" s="31"/>
      <c r="T33" s="31"/>
      <c r="U33" s="31"/>
      <c r="V33" s="31"/>
      <c r="W33" s="31"/>
      <c r="X33" s="33"/>
      <c r="Y33" s="37"/>
      <c r="Z33" s="37"/>
      <c r="AA33" s="35"/>
      <c r="AB33" s="37"/>
    </row>
    <row r="34" spans="1:28" s="421" customFormat="1" ht="25.5" x14ac:dyDescent="0.25">
      <c r="A34" s="458">
        <v>12</v>
      </c>
      <c r="B34" s="459" t="s">
        <v>83</v>
      </c>
      <c r="C34" s="206" t="str">
        <f>IF(AA34&gt;=470000,"LPN",IF(AND(AA34&gt;190000,AA34&lt;470000),"LP",IF(AND(AA34&gt;=56000,AA34&lt;=190000),"3C","2C ")))</f>
        <v xml:space="preserve">2C </v>
      </c>
      <c r="D34" s="435" t="s">
        <v>46</v>
      </c>
      <c r="E34" s="436" t="s">
        <v>62</v>
      </c>
      <c r="F34" s="436" t="s">
        <v>78</v>
      </c>
      <c r="G34" s="209" t="s">
        <v>49</v>
      </c>
      <c r="H34" s="209" t="s">
        <v>49</v>
      </c>
      <c r="I34" s="209" t="s">
        <v>49</v>
      </c>
      <c r="J34" s="209" t="s">
        <v>49</v>
      </c>
      <c r="K34" s="209">
        <f>SUM(L34-8)</f>
        <v>41346</v>
      </c>
      <c r="L34" s="209">
        <f>SUM(M34*1)</f>
        <v>41354</v>
      </c>
      <c r="M34" s="209">
        <f>SUM(N34*1)</f>
        <v>41354</v>
      </c>
      <c r="N34" s="209">
        <f>SUM(O34-1)</f>
        <v>41354</v>
      </c>
      <c r="O34" s="209">
        <f>SUM(U34-3)</f>
        <v>41355</v>
      </c>
      <c r="P34" s="209">
        <f>SUM(U34*1)</f>
        <v>41358</v>
      </c>
      <c r="Q34" s="209" t="s">
        <v>49</v>
      </c>
      <c r="R34" s="209" t="s">
        <v>49</v>
      </c>
      <c r="S34" s="209" t="s">
        <v>49</v>
      </c>
      <c r="T34" s="209" t="s">
        <v>49</v>
      </c>
      <c r="U34" s="209">
        <f>SUM(V34-4)</f>
        <v>41358</v>
      </c>
      <c r="V34" s="209">
        <f>SUM(W34-4)</f>
        <v>41362</v>
      </c>
      <c r="W34" s="209">
        <f>SUM(X34-3)</f>
        <v>41366</v>
      </c>
      <c r="X34" s="209">
        <v>41369</v>
      </c>
      <c r="Y34" s="438"/>
      <c r="Z34" s="438"/>
      <c r="AA34" s="439">
        <v>0</v>
      </c>
      <c r="AB34" s="438"/>
    </row>
    <row r="35" spans="1:28" ht="51.75" x14ac:dyDescent="0.25">
      <c r="A35" s="26"/>
      <c r="B35" s="47" t="s">
        <v>84</v>
      </c>
      <c r="C35" s="28"/>
      <c r="D35" s="29"/>
      <c r="E35" s="30"/>
      <c r="F35" s="30"/>
      <c r="G35" s="31"/>
      <c r="H35" s="31"/>
      <c r="I35" s="31"/>
      <c r="J35" s="31"/>
      <c r="K35" s="31"/>
      <c r="L35" s="31"/>
      <c r="M35" s="31"/>
      <c r="N35" s="31"/>
      <c r="O35" s="31"/>
      <c r="P35" s="31"/>
      <c r="Q35" s="31"/>
      <c r="R35" s="31"/>
      <c r="S35" s="31"/>
      <c r="T35" s="31"/>
      <c r="U35" s="31"/>
      <c r="V35" s="31"/>
      <c r="W35" s="31"/>
      <c r="X35" s="33"/>
      <c r="Y35" s="37"/>
      <c r="Z35" s="37"/>
      <c r="AA35" s="35"/>
      <c r="AB35" s="37"/>
    </row>
    <row r="36" spans="1:28" s="421" customFormat="1" ht="26.25" x14ac:dyDescent="0.25">
      <c r="A36" s="458">
        <v>13</v>
      </c>
      <c r="B36" s="459" t="s">
        <v>74</v>
      </c>
      <c r="C36" s="434" t="str">
        <f>IF(AA36&gt;=470000,"LPN",IF(AND(AA36&gt;190000,AA36&lt;470000),"LP",IF(AND(AA36&gt;=56000,AA36&lt;=190000),"3C","2C ")))</f>
        <v xml:space="preserve">2C </v>
      </c>
      <c r="D36" s="435" t="s">
        <v>46</v>
      </c>
      <c r="E36" s="436" t="s">
        <v>75</v>
      </c>
      <c r="F36" s="436" t="s">
        <v>78</v>
      </c>
      <c r="G36" s="209" t="s">
        <v>49</v>
      </c>
      <c r="H36" s="209" t="s">
        <v>49</v>
      </c>
      <c r="I36" s="209" t="s">
        <v>49</v>
      </c>
      <c r="J36" s="209" t="s">
        <v>49</v>
      </c>
      <c r="K36" s="209">
        <f>SUM(L36-8)</f>
        <v>41346</v>
      </c>
      <c r="L36" s="209">
        <f>SUM(M36*1)</f>
        <v>41354</v>
      </c>
      <c r="M36" s="209">
        <f>SUM(N36*1)</f>
        <v>41354</v>
      </c>
      <c r="N36" s="209">
        <f>SUM(O36-1)</f>
        <v>41354</v>
      </c>
      <c r="O36" s="209">
        <f>SUM(U36-3)</f>
        <v>41355</v>
      </c>
      <c r="P36" s="209">
        <f>SUM(U36*1)</f>
        <v>41358</v>
      </c>
      <c r="Q36" s="209" t="s">
        <v>49</v>
      </c>
      <c r="R36" s="209" t="s">
        <v>49</v>
      </c>
      <c r="S36" s="209" t="s">
        <v>49</v>
      </c>
      <c r="T36" s="209" t="s">
        <v>49</v>
      </c>
      <c r="U36" s="209">
        <f>SUM(V36-4)</f>
        <v>41358</v>
      </c>
      <c r="V36" s="209">
        <f>SUM(W36-4)</f>
        <v>41362</v>
      </c>
      <c r="W36" s="209">
        <f>SUM(X36-3)</f>
        <v>41366</v>
      </c>
      <c r="X36" s="209">
        <v>41369</v>
      </c>
      <c r="Y36" s="438"/>
      <c r="Z36" s="438"/>
      <c r="AA36" s="439">
        <v>890</v>
      </c>
      <c r="AB36" s="438"/>
    </row>
    <row r="37" spans="1:28" ht="64.5" x14ac:dyDescent="0.25">
      <c r="A37" s="26"/>
      <c r="B37" s="47" t="s">
        <v>85</v>
      </c>
      <c r="C37" s="28"/>
      <c r="D37" s="29"/>
      <c r="E37" s="30"/>
      <c r="F37" s="30"/>
      <c r="G37" s="31"/>
      <c r="H37" s="31"/>
      <c r="I37" s="31"/>
      <c r="J37" s="31"/>
      <c r="K37" s="31"/>
      <c r="L37" s="31"/>
      <c r="M37" s="31"/>
      <c r="N37" s="31"/>
      <c r="O37" s="31"/>
      <c r="P37" s="31"/>
      <c r="Q37" s="31"/>
      <c r="R37" s="31"/>
      <c r="S37" s="31"/>
      <c r="T37" s="31"/>
      <c r="U37" s="31"/>
      <c r="V37" s="31"/>
      <c r="W37" s="31"/>
      <c r="X37" s="33"/>
      <c r="Y37" s="37"/>
      <c r="Z37" s="37"/>
      <c r="AA37" s="35"/>
      <c r="AB37" s="37"/>
    </row>
    <row r="38" spans="1:28" s="421" customFormat="1" ht="26.25" x14ac:dyDescent="0.25">
      <c r="A38" s="458">
        <v>14</v>
      </c>
      <c r="B38" s="459" t="s">
        <v>86</v>
      </c>
      <c r="C38" s="434" t="str">
        <f>IF(AA38&gt;=470000,"LPN",IF(AND(AA38&gt;190000,AA38&lt;470000),"LP",IF(AND(AA38&gt;=56000,AA38&lt;=190000),"3C","2C ")))</f>
        <v xml:space="preserve">2C </v>
      </c>
      <c r="D38" s="435" t="s">
        <v>46</v>
      </c>
      <c r="E38" s="436" t="s">
        <v>87</v>
      </c>
      <c r="F38" s="436" t="s">
        <v>88</v>
      </c>
      <c r="G38" s="209" t="s">
        <v>49</v>
      </c>
      <c r="H38" s="209" t="s">
        <v>49</v>
      </c>
      <c r="I38" s="209" t="s">
        <v>49</v>
      </c>
      <c r="J38" s="209" t="s">
        <v>49</v>
      </c>
      <c r="K38" s="209">
        <f>SUM(L38-8)</f>
        <v>41346</v>
      </c>
      <c r="L38" s="209">
        <f>SUM(M38*1)</f>
        <v>41354</v>
      </c>
      <c r="M38" s="209">
        <f>SUM(N38*1)</f>
        <v>41354</v>
      </c>
      <c r="N38" s="209">
        <f>SUM(O38-1)</f>
        <v>41354</v>
      </c>
      <c r="O38" s="209">
        <f>SUM(U38-3)</f>
        <v>41355</v>
      </c>
      <c r="P38" s="209">
        <f>SUM(U38*1)</f>
        <v>41358</v>
      </c>
      <c r="Q38" s="209" t="s">
        <v>49</v>
      </c>
      <c r="R38" s="209" t="s">
        <v>49</v>
      </c>
      <c r="S38" s="209" t="s">
        <v>49</v>
      </c>
      <c r="T38" s="209" t="s">
        <v>49</v>
      </c>
      <c r="U38" s="209">
        <f>SUM(V38-4)</f>
        <v>41358</v>
      </c>
      <c r="V38" s="209">
        <f>SUM(W38-4)</f>
        <v>41362</v>
      </c>
      <c r="W38" s="209">
        <f>SUM(X38-3)</f>
        <v>41366</v>
      </c>
      <c r="X38" s="209">
        <v>41369</v>
      </c>
      <c r="Y38" s="438"/>
      <c r="Z38" s="438"/>
      <c r="AA38" s="439">
        <v>466.38</v>
      </c>
      <c r="AB38" s="438"/>
    </row>
    <row r="39" spans="1:28" ht="26.25" x14ac:dyDescent="0.25">
      <c r="A39" s="26"/>
      <c r="B39" s="47" t="s">
        <v>89</v>
      </c>
      <c r="C39" s="28"/>
      <c r="D39" s="29"/>
      <c r="E39" s="30"/>
      <c r="F39" s="30"/>
      <c r="G39" s="31"/>
      <c r="H39" s="31"/>
      <c r="I39" s="31"/>
      <c r="J39" s="31"/>
      <c r="K39" s="31"/>
      <c r="L39" s="31"/>
      <c r="M39" s="31"/>
      <c r="N39" s="31"/>
      <c r="O39" s="31"/>
      <c r="P39" s="31"/>
      <c r="Q39" s="31"/>
      <c r="R39" s="31"/>
      <c r="S39" s="31"/>
      <c r="T39" s="31"/>
      <c r="U39" s="31"/>
      <c r="V39" s="31"/>
      <c r="W39" s="31"/>
      <c r="X39" s="33"/>
      <c r="Y39" s="37"/>
      <c r="Z39" s="37"/>
      <c r="AA39" s="35"/>
      <c r="AB39" s="37"/>
    </row>
    <row r="40" spans="1:28" s="421" customFormat="1" ht="26.25" x14ac:dyDescent="0.25">
      <c r="A40" s="458">
        <v>15</v>
      </c>
      <c r="B40" s="459" t="s">
        <v>68</v>
      </c>
      <c r="C40" s="434" t="str">
        <f>IF(AA40&gt;=470000,"LPN",IF(AND(AA40&gt;190000,AA40&lt;470000),"LP",IF(AND(AA40&gt;=56000,AA40&lt;=190000),"3C","2C ")))</f>
        <v xml:space="preserve">2C </v>
      </c>
      <c r="D40" s="435" t="s">
        <v>46</v>
      </c>
      <c r="E40" s="436" t="s">
        <v>69</v>
      </c>
      <c r="F40" s="436" t="s">
        <v>88</v>
      </c>
      <c r="G40" s="209" t="s">
        <v>49</v>
      </c>
      <c r="H40" s="209" t="s">
        <v>49</v>
      </c>
      <c r="I40" s="209" t="s">
        <v>49</v>
      </c>
      <c r="J40" s="209" t="s">
        <v>49</v>
      </c>
      <c r="K40" s="209">
        <f>SUM(L40-8)</f>
        <v>41346</v>
      </c>
      <c r="L40" s="209">
        <f>SUM(M40*1)</f>
        <v>41354</v>
      </c>
      <c r="M40" s="209">
        <f>SUM(N40*1)</f>
        <v>41354</v>
      </c>
      <c r="N40" s="209">
        <f>SUM(O40-1)</f>
        <v>41354</v>
      </c>
      <c r="O40" s="209">
        <f>SUM(U40-3)</f>
        <v>41355</v>
      </c>
      <c r="P40" s="209">
        <f>SUM(U40*1)</f>
        <v>41358</v>
      </c>
      <c r="Q40" s="209" t="s">
        <v>49</v>
      </c>
      <c r="R40" s="209" t="s">
        <v>49</v>
      </c>
      <c r="S40" s="209" t="s">
        <v>49</v>
      </c>
      <c r="T40" s="209" t="s">
        <v>49</v>
      </c>
      <c r="U40" s="209">
        <f>SUM(V40-4)</f>
        <v>41358</v>
      </c>
      <c r="V40" s="209">
        <f>SUM(W40-4)</f>
        <v>41362</v>
      </c>
      <c r="W40" s="209">
        <f>SUM(X40-3)</f>
        <v>41366</v>
      </c>
      <c r="X40" s="209">
        <v>41369</v>
      </c>
      <c r="Y40" s="438"/>
      <c r="Z40" s="438"/>
      <c r="AA40" s="439">
        <v>1400</v>
      </c>
      <c r="AB40" s="438"/>
    </row>
    <row r="41" spans="1:28" ht="39" x14ac:dyDescent="0.25">
      <c r="A41" s="26"/>
      <c r="B41" s="47" t="s">
        <v>90</v>
      </c>
      <c r="C41" s="28"/>
      <c r="D41" s="29"/>
      <c r="E41" s="30"/>
      <c r="F41" s="30"/>
      <c r="G41" s="31"/>
      <c r="H41" s="31"/>
      <c r="I41" s="31"/>
      <c r="J41" s="31"/>
      <c r="K41" s="31"/>
      <c r="L41" s="31"/>
      <c r="M41" s="31"/>
      <c r="N41" s="31"/>
      <c r="O41" s="31"/>
      <c r="P41" s="31"/>
      <c r="Q41" s="31"/>
      <c r="R41" s="31"/>
      <c r="S41" s="31"/>
      <c r="T41" s="31"/>
      <c r="U41" s="31"/>
      <c r="V41" s="31"/>
      <c r="W41" s="31"/>
      <c r="X41" s="33"/>
      <c r="Y41" s="37"/>
      <c r="Z41" s="37"/>
      <c r="AA41" s="35"/>
      <c r="AB41" s="37"/>
    </row>
    <row r="42" spans="1:28" s="421" customFormat="1" ht="26.25" x14ac:dyDescent="0.25">
      <c r="A42" s="458">
        <v>16</v>
      </c>
      <c r="B42" s="459" t="s">
        <v>91</v>
      </c>
      <c r="C42" s="434" t="str">
        <f>IF(AA42&gt;=470000,"LPN",IF(AND(AA42&gt;190000,AA42&lt;470000),"LP",IF(AND(AA42&gt;=56000,AA42&lt;=190000),"3C","2C ")))</f>
        <v xml:space="preserve">2C </v>
      </c>
      <c r="D42" s="435" t="s">
        <v>46</v>
      </c>
      <c r="E42" s="436" t="s">
        <v>92</v>
      </c>
      <c r="F42" s="436" t="s">
        <v>88</v>
      </c>
      <c r="G42" s="209" t="s">
        <v>49</v>
      </c>
      <c r="H42" s="209" t="s">
        <v>49</v>
      </c>
      <c r="I42" s="209" t="s">
        <v>49</v>
      </c>
      <c r="J42" s="209" t="s">
        <v>49</v>
      </c>
      <c r="K42" s="209">
        <f>SUM(L42-8)</f>
        <v>41346</v>
      </c>
      <c r="L42" s="209">
        <f>SUM(M42*1)</f>
        <v>41354</v>
      </c>
      <c r="M42" s="209">
        <f>SUM(N42*1)</f>
        <v>41354</v>
      </c>
      <c r="N42" s="209">
        <f>SUM(O42-1)</f>
        <v>41354</v>
      </c>
      <c r="O42" s="209">
        <f>SUM(U42-3)</f>
        <v>41355</v>
      </c>
      <c r="P42" s="209">
        <f>SUM(U42*1)</f>
        <v>41358</v>
      </c>
      <c r="Q42" s="209" t="s">
        <v>49</v>
      </c>
      <c r="R42" s="209" t="s">
        <v>49</v>
      </c>
      <c r="S42" s="209" t="s">
        <v>49</v>
      </c>
      <c r="T42" s="209" t="s">
        <v>49</v>
      </c>
      <c r="U42" s="209">
        <f>SUM(V42-4)</f>
        <v>41358</v>
      </c>
      <c r="V42" s="209">
        <f>SUM(W42-4)</f>
        <v>41362</v>
      </c>
      <c r="W42" s="209">
        <f>SUM(X42-3)</f>
        <v>41366</v>
      </c>
      <c r="X42" s="209">
        <v>41369</v>
      </c>
      <c r="Y42" s="438"/>
      <c r="Z42" s="438"/>
      <c r="AA42" s="439">
        <v>6380</v>
      </c>
      <c r="AB42" s="438"/>
    </row>
    <row r="43" spans="1:28" ht="75" x14ac:dyDescent="0.25">
      <c r="A43" s="26"/>
      <c r="B43" s="447" t="s">
        <v>93</v>
      </c>
      <c r="C43" s="28"/>
      <c r="D43" s="29"/>
      <c r="E43" s="30"/>
      <c r="F43" s="30"/>
      <c r="G43" s="31"/>
      <c r="H43" s="31"/>
      <c r="I43" s="31"/>
      <c r="J43" s="31"/>
      <c r="K43" s="31"/>
      <c r="L43" s="31"/>
      <c r="M43" s="31"/>
      <c r="N43" s="31"/>
      <c r="O43" s="31"/>
      <c r="P43" s="31"/>
      <c r="Q43" s="31"/>
      <c r="R43" s="31"/>
      <c r="S43" s="31"/>
      <c r="T43" s="31"/>
      <c r="U43" s="31"/>
      <c r="V43" s="31"/>
      <c r="W43" s="31"/>
      <c r="X43" s="33"/>
      <c r="Y43" s="37"/>
      <c r="Z43" s="37"/>
      <c r="AA43" s="35"/>
      <c r="AB43" s="37"/>
    </row>
    <row r="44" spans="1:28" s="421" customFormat="1" ht="26.25" x14ac:dyDescent="0.25">
      <c r="A44" s="458">
        <v>17</v>
      </c>
      <c r="B44" s="459" t="s">
        <v>94</v>
      </c>
      <c r="C44" s="434" t="str">
        <f>IF(AA44&gt;=470000,"LPN",IF(AND(AA44&gt;190000,AA44&lt;470000),"LP",IF(AND(AA44&gt;=56000,AA44&lt;=190000),"3C","2C ")))</f>
        <v xml:space="preserve">2C </v>
      </c>
      <c r="D44" s="435" t="s">
        <v>46</v>
      </c>
      <c r="E44" s="436" t="s">
        <v>95</v>
      </c>
      <c r="F44" s="436" t="s">
        <v>96</v>
      </c>
      <c r="G44" s="209" t="s">
        <v>49</v>
      </c>
      <c r="H44" s="209" t="s">
        <v>49</v>
      </c>
      <c r="I44" s="209" t="s">
        <v>49</v>
      </c>
      <c r="J44" s="209" t="s">
        <v>49</v>
      </c>
      <c r="K44" s="209">
        <f>SUM(L44-8)</f>
        <v>41346</v>
      </c>
      <c r="L44" s="209">
        <f>SUM(M44*1)</f>
        <v>41354</v>
      </c>
      <c r="M44" s="209">
        <f>SUM(N44*1)</f>
        <v>41354</v>
      </c>
      <c r="N44" s="209">
        <f>SUM(O44-1)</f>
        <v>41354</v>
      </c>
      <c r="O44" s="209">
        <f>SUM(U44-3)</f>
        <v>41355</v>
      </c>
      <c r="P44" s="209">
        <f>SUM(U44*1)</f>
        <v>41358</v>
      </c>
      <c r="Q44" s="209" t="s">
        <v>49</v>
      </c>
      <c r="R44" s="209" t="s">
        <v>49</v>
      </c>
      <c r="S44" s="209" t="s">
        <v>49</v>
      </c>
      <c r="T44" s="209" t="s">
        <v>49</v>
      </c>
      <c r="U44" s="209">
        <f>SUM(V44-4)</f>
        <v>41358</v>
      </c>
      <c r="V44" s="209">
        <f>SUM(W44-4)</f>
        <v>41362</v>
      </c>
      <c r="W44" s="209">
        <f>SUM(X44-3)</f>
        <v>41366</v>
      </c>
      <c r="X44" s="209">
        <v>41369</v>
      </c>
      <c r="Y44" s="438"/>
      <c r="Z44" s="438"/>
      <c r="AA44" s="439">
        <v>6000</v>
      </c>
      <c r="AB44" s="438"/>
    </row>
    <row r="45" spans="1:28" ht="105" x14ac:dyDescent="0.25">
      <c r="A45" s="26"/>
      <c r="B45" s="447" t="s">
        <v>97</v>
      </c>
      <c r="C45" s="28"/>
      <c r="D45" s="29"/>
      <c r="E45" s="30"/>
      <c r="F45" s="30"/>
      <c r="G45" s="31"/>
      <c r="H45" s="31"/>
      <c r="I45" s="31"/>
      <c r="J45" s="31"/>
      <c r="K45" s="31"/>
      <c r="L45" s="31"/>
      <c r="M45" s="31"/>
      <c r="N45" s="31"/>
      <c r="O45" s="31"/>
      <c r="P45" s="31"/>
      <c r="Q45" s="31"/>
      <c r="R45" s="31"/>
      <c r="S45" s="31"/>
      <c r="T45" s="31"/>
      <c r="U45" s="31"/>
      <c r="V45" s="31"/>
      <c r="W45" s="31"/>
      <c r="X45" s="33"/>
      <c r="Y45" s="37"/>
      <c r="Z45" s="37"/>
      <c r="AA45" s="35"/>
      <c r="AB45" s="37"/>
    </row>
    <row r="46" spans="1:28" s="421" customFormat="1" ht="38.25" x14ac:dyDescent="0.25">
      <c r="A46" s="458">
        <v>18</v>
      </c>
      <c r="B46" s="459" t="s">
        <v>45</v>
      </c>
      <c r="C46" s="434" t="str">
        <f>IF(AA46&gt;=470000,"LPN",IF(AND(AA46&gt;190000,AA46&lt;470000),"LP",IF(AND(AA46&gt;=56000,AA46&lt;=190000),"3C","2C ")))</f>
        <v xml:space="preserve">2C </v>
      </c>
      <c r="D46" s="435" t="s">
        <v>46</v>
      </c>
      <c r="E46" s="436" t="s">
        <v>47</v>
      </c>
      <c r="F46" s="436" t="s">
        <v>99</v>
      </c>
      <c r="G46" s="209" t="s">
        <v>49</v>
      </c>
      <c r="H46" s="209" t="s">
        <v>49</v>
      </c>
      <c r="I46" s="209" t="s">
        <v>49</v>
      </c>
      <c r="J46" s="209" t="s">
        <v>49</v>
      </c>
      <c r="K46" s="209">
        <f>SUM(L46-8)</f>
        <v>41346</v>
      </c>
      <c r="L46" s="209">
        <f>SUM(M46*1)</f>
        <v>41354</v>
      </c>
      <c r="M46" s="209">
        <f>SUM(N46*1)</f>
        <v>41354</v>
      </c>
      <c r="N46" s="209">
        <f>SUM(O46-1)</f>
        <v>41354</v>
      </c>
      <c r="O46" s="209">
        <f>SUM(U46-3)</f>
        <v>41355</v>
      </c>
      <c r="P46" s="209">
        <f>SUM(U46*1)</f>
        <v>41358</v>
      </c>
      <c r="Q46" s="209" t="s">
        <v>49</v>
      </c>
      <c r="R46" s="209" t="s">
        <v>49</v>
      </c>
      <c r="S46" s="209" t="s">
        <v>49</v>
      </c>
      <c r="T46" s="209" t="s">
        <v>49</v>
      </c>
      <c r="U46" s="209">
        <f>SUM(V46-4)</f>
        <v>41358</v>
      </c>
      <c r="V46" s="209">
        <f>SUM(W46-4)</f>
        <v>41362</v>
      </c>
      <c r="W46" s="209">
        <f>SUM(X46-3)</f>
        <v>41366</v>
      </c>
      <c r="X46" s="209">
        <v>41369</v>
      </c>
      <c r="Y46" s="438"/>
      <c r="Z46" s="438"/>
      <c r="AA46" s="439">
        <v>9600</v>
      </c>
      <c r="AB46" s="438"/>
    </row>
    <row r="47" spans="1:28" ht="30" x14ac:dyDescent="0.25">
      <c r="A47" s="26"/>
      <c r="B47" s="447" t="s">
        <v>100</v>
      </c>
      <c r="C47" s="28"/>
      <c r="D47" s="29"/>
      <c r="E47" s="30"/>
      <c r="F47" s="30"/>
      <c r="G47" s="31"/>
      <c r="H47" s="31"/>
      <c r="I47" s="31"/>
      <c r="J47" s="31"/>
      <c r="K47" s="31"/>
      <c r="L47" s="31"/>
      <c r="M47" s="31"/>
      <c r="N47" s="31"/>
      <c r="O47" s="31"/>
      <c r="P47" s="32"/>
      <c r="Q47" s="32"/>
      <c r="R47" s="32"/>
      <c r="S47" s="32"/>
      <c r="T47" s="32"/>
      <c r="U47" s="32"/>
      <c r="V47" s="32"/>
      <c r="W47" s="32"/>
      <c r="X47" s="33"/>
      <c r="Y47" s="34"/>
      <c r="Z47" s="34"/>
      <c r="AA47" s="35"/>
      <c r="AB47" s="34"/>
    </row>
    <row r="48" spans="1:28" s="421" customFormat="1" ht="25.5" x14ac:dyDescent="0.25">
      <c r="A48" s="458">
        <v>19</v>
      </c>
      <c r="B48" s="459" t="s">
        <v>101</v>
      </c>
      <c r="C48" s="434" t="str">
        <f>IF(AA48&gt;=470000,"LPN",IF(AND(AA48&gt;190000,AA48&lt;470000),"LP",IF(AND(AA48&gt;=56000,AA48&lt;=190000),"3C","2C ")))</f>
        <v xml:space="preserve">2C </v>
      </c>
      <c r="D48" s="435" t="s">
        <v>46</v>
      </c>
      <c r="E48" s="436" t="s">
        <v>102</v>
      </c>
      <c r="F48" s="436" t="s">
        <v>103</v>
      </c>
      <c r="G48" s="209" t="s">
        <v>49</v>
      </c>
      <c r="H48" s="209" t="s">
        <v>49</v>
      </c>
      <c r="I48" s="209" t="s">
        <v>49</v>
      </c>
      <c r="J48" s="209" t="s">
        <v>49</v>
      </c>
      <c r="K48" s="209">
        <f>SUM(L48-8)</f>
        <v>41353</v>
      </c>
      <c r="L48" s="209">
        <f>SUM(M48*1)</f>
        <v>41361</v>
      </c>
      <c r="M48" s="209">
        <f>SUM(N48*1)</f>
        <v>41361</v>
      </c>
      <c r="N48" s="209">
        <f>SUM(O48-1)</f>
        <v>41361</v>
      </c>
      <c r="O48" s="209">
        <f>SUM(U48-3)</f>
        <v>41362</v>
      </c>
      <c r="P48" s="209">
        <f>SUM(U48*1)</f>
        <v>41365</v>
      </c>
      <c r="Q48" s="209" t="s">
        <v>49</v>
      </c>
      <c r="R48" s="209" t="s">
        <v>49</v>
      </c>
      <c r="S48" s="209" t="s">
        <v>49</v>
      </c>
      <c r="T48" s="209" t="s">
        <v>49</v>
      </c>
      <c r="U48" s="209">
        <f>SUM(V48-4)</f>
        <v>41365</v>
      </c>
      <c r="V48" s="209">
        <f>SUM(W48-4)</f>
        <v>41369</v>
      </c>
      <c r="W48" s="209">
        <f>SUM(X48-3)</f>
        <v>41373</v>
      </c>
      <c r="X48" s="460">
        <v>41376</v>
      </c>
      <c r="Y48" s="438"/>
      <c r="Z48" s="438"/>
      <c r="AA48" s="439">
        <v>800</v>
      </c>
      <c r="AB48" s="438"/>
    </row>
    <row r="49" spans="1:28" ht="26.25" x14ac:dyDescent="0.25">
      <c r="A49" s="26"/>
      <c r="B49" s="47" t="s">
        <v>104</v>
      </c>
      <c r="C49" s="28"/>
      <c r="D49" s="29"/>
      <c r="E49" s="30"/>
      <c r="F49" s="30"/>
      <c r="G49" s="31"/>
      <c r="H49" s="31"/>
      <c r="I49" s="31"/>
      <c r="J49" s="31"/>
      <c r="K49" s="31"/>
      <c r="L49" s="31"/>
      <c r="M49" s="31"/>
      <c r="N49" s="31"/>
      <c r="O49" s="31"/>
      <c r="P49" s="32"/>
      <c r="Q49" s="32"/>
      <c r="R49" s="32"/>
      <c r="S49" s="32"/>
      <c r="T49" s="32"/>
      <c r="U49" s="32"/>
      <c r="V49" s="32"/>
      <c r="W49" s="32"/>
      <c r="X49" s="40"/>
      <c r="Y49" s="34"/>
      <c r="Z49" s="34"/>
      <c r="AA49" s="35"/>
      <c r="AB49" s="34"/>
    </row>
    <row r="50" spans="1:28" s="421" customFormat="1" ht="25.5" x14ac:dyDescent="0.25">
      <c r="A50" s="458">
        <v>20</v>
      </c>
      <c r="B50" s="459" t="s">
        <v>83</v>
      </c>
      <c r="C50" s="434" t="str">
        <f>IF(AA50&gt;=470000,"LPN",IF(AND(AA50&gt;190000,AA50&lt;470000),"LP",IF(AND(AA50&gt;=56000,AA50&lt;=190000),"3C","2C ")))</f>
        <v xml:space="preserve">2C </v>
      </c>
      <c r="D50" s="435" t="s">
        <v>46</v>
      </c>
      <c r="E50" s="436" t="s">
        <v>102</v>
      </c>
      <c r="F50" s="436" t="s">
        <v>105</v>
      </c>
      <c r="G50" s="209" t="s">
        <v>49</v>
      </c>
      <c r="H50" s="209" t="s">
        <v>49</v>
      </c>
      <c r="I50" s="209" t="s">
        <v>49</v>
      </c>
      <c r="J50" s="209" t="s">
        <v>49</v>
      </c>
      <c r="K50" s="209">
        <f>SUM(L50-8)</f>
        <v>41367</v>
      </c>
      <c r="L50" s="209">
        <f>SUM(M50*1)</f>
        <v>41375</v>
      </c>
      <c r="M50" s="209">
        <f>SUM(N50*1)</f>
        <v>41375</v>
      </c>
      <c r="N50" s="209">
        <f>SUM(O50-1)</f>
        <v>41375</v>
      </c>
      <c r="O50" s="209">
        <f>SUM(U50-3)</f>
        <v>41376</v>
      </c>
      <c r="P50" s="209">
        <f>SUM(U50*1)</f>
        <v>41379</v>
      </c>
      <c r="Q50" s="209" t="s">
        <v>49</v>
      </c>
      <c r="R50" s="209" t="s">
        <v>49</v>
      </c>
      <c r="S50" s="209" t="s">
        <v>49</v>
      </c>
      <c r="T50" s="209" t="s">
        <v>49</v>
      </c>
      <c r="U50" s="209">
        <f>SUM(V50-4)</f>
        <v>41379</v>
      </c>
      <c r="V50" s="209">
        <f>SUM(W50-4)</f>
        <v>41383</v>
      </c>
      <c r="W50" s="209">
        <f>SUM(X50-3)</f>
        <v>41387</v>
      </c>
      <c r="X50" s="460">
        <v>41390</v>
      </c>
      <c r="Y50" s="438"/>
      <c r="Z50" s="438"/>
      <c r="AA50" s="439">
        <v>2100</v>
      </c>
      <c r="AB50" s="438"/>
    </row>
    <row r="51" spans="1:28" ht="64.5" x14ac:dyDescent="0.25">
      <c r="A51" s="26"/>
      <c r="B51" s="47" t="s">
        <v>106</v>
      </c>
      <c r="C51" s="28"/>
      <c r="D51" s="29"/>
      <c r="E51" s="30"/>
      <c r="F51" s="30"/>
      <c r="G51" s="31"/>
      <c r="H51" s="31"/>
      <c r="I51" s="31"/>
      <c r="J51" s="31"/>
      <c r="K51" s="31"/>
      <c r="L51" s="31"/>
      <c r="M51" s="31"/>
      <c r="N51" s="31"/>
      <c r="O51" s="31"/>
      <c r="P51" s="32"/>
      <c r="Q51" s="32"/>
      <c r="R51" s="32"/>
      <c r="S51" s="32"/>
      <c r="T51" s="32"/>
      <c r="U51" s="32"/>
      <c r="V51" s="32"/>
      <c r="W51" s="32"/>
      <c r="X51" s="40"/>
      <c r="Y51" s="34"/>
      <c r="Z51" s="34"/>
      <c r="AA51" s="35"/>
      <c r="AB51" s="34"/>
    </row>
    <row r="52" spans="1:28" s="421" customFormat="1" ht="25.5" x14ac:dyDescent="0.25">
      <c r="A52" s="458">
        <v>21</v>
      </c>
      <c r="B52" s="459" t="s">
        <v>107</v>
      </c>
      <c r="C52" s="434" t="str">
        <f>IF(AA52&gt;=470000,"LPN",IF(AND(AA52&gt;190000,AA52&lt;470000),"LP",IF(AND(AA52&gt;=56000,AA52&lt;=190000),"3C","2C ")))</f>
        <v xml:space="preserve">2C </v>
      </c>
      <c r="D52" s="435" t="s">
        <v>46</v>
      </c>
      <c r="E52" s="436" t="s">
        <v>108</v>
      </c>
      <c r="F52" s="436" t="s">
        <v>105</v>
      </c>
      <c r="G52" s="209" t="s">
        <v>49</v>
      </c>
      <c r="H52" s="209" t="s">
        <v>49</v>
      </c>
      <c r="I52" s="209" t="s">
        <v>49</v>
      </c>
      <c r="J52" s="209" t="s">
        <v>49</v>
      </c>
      <c r="K52" s="209">
        <f>SUM(L52-8)</f>
        <v>41367</v>
      </c>
      <c r="L52" s="209">
        <f>SUM(M52*1)</f>
        <v>41375</v>
      </c>
      <c r="M52" s="209">
        <f>SUM(N52*1)</f>
        <v>41375</v>
      </c>
      <c r="N52" s="209">
        <f>SUM(O52-1)</f>
        <v>41375</v>
      </c>
      <c r="O52" s="209">
        <f>SUM(U52-3)</f>
        <v>41376</v>
      </c>
      <c r="P52" s="209">
        <f>SUM(U52*1)</f>
        <v>41379</v>
      </c>
      <c r="Q52" s="209" t="s">
        <v>49</v>
      </c>
      <c r="R52" s="209" t="s">
        <v>49</v>
      </c>
      <c r="S52" s="209" t="s">
        <v>49</v>
      </c>
      <c r="T52" s="209" t="s">
        <v>49</v>
      </c>
      <c r="U52" s="209">
        <f>SUM(V52-4)</f>
        <v>41379</v>
      </c>
      <c r="V52" s="209">
        <f>SUM(W52-4)</f>
        <v>41383</v>
      </c>
      <c r="W52" s="209">
        <f>SUM(X52-3)</f>
        <v>41387</v>
      </c>
      <c r="X52" s="209">
        <v>41390</v>
      </c>
      <c r="Y52" s="438"/>
      <c r="Z52" s="438"/>
      <c r="AA52" s="439">
        <v>2000</v>
      </c>
      <c r="AB52" s="438"/>
    </row>
    <row r="53" spans="1:28" ht="26.25" x14ac:dyDescent="0.25">
      <c r="A53" s="26"/>
      <c r="B53" s="47" t="s">
        <v>109</v>
      </c>
      <c r="C53" s="28"/>
      <c r="D53" s="29"/>
      <c r="E53" s="30"/>
      <c r="F53" s="30"/>
      <c r="G53" s="31"/>
      <c r="H53" s="31"/>
      <c r="I53" s="31"/>
      <c r="J53" s="31"/>
      <c r="K53" s="31"/>
      <c r="L53" s="31"/>
      <c r="M53" s="31"/>
      <c r="N53" s="31"/>
      <c r="O53" s="31"/>
      <c r="P53" s="32"/>
      <c r="Q53" s="32"/>
      <c r="R53" s="32"/>
      <c r="S53" s="32"/>
      <c r="T53" s="32"/>
      <c r="U53" s="32"/>
      <c r="V53" s="32"/>
      <c r="W53" s="32"/>
      <c r="X53" s="40"/>
      <c r="Y53" s="41"/>
      <c r="Z53" s="41"/>
      <c r="AA53" s="35"/>
      <c r="AB53" s="34"/>
    </row>
    <row r="54" spans="1:28" s="421" customFormat="1" ht="25.5" x14ac:dyDescent="0.25">
      <c r="A54" s="458">
        <v>22</v>
      </c>
      <c r="B54" s="459" t="s">
        <v>110</v>
      </c>
      <c r="C54" s="434" t="str">
        <f>IF(AA54&gt;=470000,"LPN",IF(AND(AA54&gt;190000,AA54&lt;470000),"LP",IF(AND(AA54&gt;=56000,AA54&lt;=190000),"3C","2C ")))</f>
        <v xml:space="preserve">2C </v>
      </c>
      <c r="D54" s="435" t="s">
        <v>46</v>
      </c>
      <c r="E54" s="436" t="s">
        <v>111</v>
      </c>
      <c r="F54" s="436" t="s">
        <v>105</v>
      </c>
      <c r="G54" s="209" t="s">
        <v>49</v>
      </c>
      <c r="H54" s="209" t="s">
        <v>49</v>
      </c>
      <c r="I54" s="209" t="s">
        <v>49</v>
      </c>
      <c r="J54" s="209" t="s">
        <v>49</v>
      </c>
      <c r="K54" s="209">
        <f>SUM(L54-8)</f>
        <v>41367</v>
      </c>
      <c r="L54" s="209">
        <f>SUM(M54*1)</f>
        <v>41375</v>
      </c>
      <c r="M54" s="209">
        <f>SUM(N54*1)</f>
        <v>41375</v>
      </c>
      <c r="N54" s="209">
        <f>SUM(O54-1)</f>
        <v>41375</v>
      </c>
      <c r="O54" s="209">
        <f>SUM(U54-3)</f>
        <v>41376</v>
      </c>
      <c r="P54" s="209">
        <f>SUM(U54*1)</f>
        <v>41379</v>
      </c>
      <c r="Q54" s="209" t="s">
        <v>49</v>
      </c>
      <c r="R54" s="209" t="s">
        <v>49</v>
      </c>
      <c r="S54" s="209" t="s">
        <v>49</v>
      </c>
      <c r="T54" s="209" t="s">
        <v>49</v>
      </c>
      <c r="U54" s="209">
        <f>SUM(V54-4)</f>
        <v>41379</v>
      </c>
      <c r="V54" s="209">
        <f>SUM(W54-4)</f>
        <v>41383</v>
      </c>
      <c r="W54" s="209">
        <f>SUM(X54-3)</f>
        <v>41387</v>
      </c>
      <c r="X54" s="209">
        <v>41390</v>
      </c>
      <c r="Y54" s="438"/>
      <c r="Z54" s="438"/>
      <c r="AA54" s="439">
        <v>2000</v>
      </c>
      <c r="AB54" s="438"/>
    </row>
    <row r="55" spans="1:28" ht="90" x14ac:dyDescent="0.25">
      <c r="A55" s="26"/>
      <c r="B55" s="47" t="s">
        <v>112</v>
      </c>
      <c r="C55" s="28"/>
      <c r="D55" s="29"/>
      <c r="E55" s="30"/>
      <c r="F55" s="30"/>
      <c r="G55" s="31"/>
      <c r="H55" s="31"/>
      <c r="I55" s="31"/>
      <c r="J55" s="31"/>
      <c r="K55" s="31"/>
      <c r="L55" s="31"/>
      <c r="M55" s="31"/>
      <c r="N55" s="31"/>
      <c r="O55" s="31"/>
      <c r="P55" s="32"/>
      <c r="Q55" s="32"/>
      <c r="R55" s="32"/>
      <c r="S55" s="32"/>
      <c r="T55" s="32"/>
      <c r="U55" s="32"/>
      <c r="V55" s="32"/>
      <c r="W55" s="32"/>
      <c r="X55" s="33"/>
      <c r="Y55" s="41"/>
      <c r="Z55" s="41"/>
      <c r="AA55" s="35"/>
      <c r="AB55" s="34"/>
    </row>
    <row r="56" spans="1:28" s="421" customFormat="1" ht="26.25" x14ac:dyDescent="0.25">
      <c r="A56" s="458">
        <v>23</v>
      </c>
      <c r="B56" s="459" t="s">
        <v>45</v>
      </c>
      <c r="C56" s="206" t="str">
        <f>IF(AA56&gt;=470000,"LPN",IF(AND(AA56&gt;190000,AA56&lt;470000),"LP",IF(AND(AA56&gt;=56000,AA56&lt;=190000),"3C","2C ")))</f>
        <v xml:space="preserve">2C </v>
      </c>
      <c r="D56" s="435" t="s">
        <v>46</v>
      </c>
      <c r="E56" s="436" t="s">
        <v>47</v>
      </c>
      <c r="F56" s="436" t="s">
        <v>105</v>
      </c>
      <c r="G56" s="209" t="s">
        <v>49</v>
      </c>
      <c r="H56" s="209" t="s">
        <v>49</v>
      </c>
      <c r="I56" s="209" t="s">
        <v>49</v>
      </c>
      <c r="J56" s="209" t="s">
        <v>49</v>
      </c>
      <c r="K56" s="209">
        <f>SUM(L56-8)</f>
        <v>41367</v>
      </c>
      <c r="L56" s="209">
        <f>SUM(M56*1)</f>
        <v>41375</v>
      </c>
      <c r="M56" s="209">
        <f>SUM(N56*1)</f>
        <v>41375</v>
      </c>
      <c r="N56" s="209">
        <f>SUM(O56-1)</f>
        <v>41375</v>
      </c>
      <c r="O56" s="209">
        <f>SUM(U56-3)</f>
        <v>41376</v>
      </c>
      <c r="P56" s="209">
        <f>SUM(U56*1)</f>
        <v>41379</v>
      </c>
      <c r="Q56" s="209" t="s">
        <v>49</v>
      </c>
      <c r="R56" s="209" t="s">
        <v>49</v>
      </c>
      <c r="S56" s="209" t="s">
        <v>49</v>
      </c>
      <c r="T56" s="209" t="s">
        <v>49</v>
      </c>
      <c r="U56" s="209">
        <f>SUM(V56-4)</f>
        <v>41379</v>
      </c>
      <c r="V56" s="209">
        <f>SUM(W56-4)</f>
        <v>41383</v>
      </c>
      <c r="W56" s="209">
        <f>SUM(X56-3)</f>
        <v>41387</v>
      </c>
      <c r="X56" s="209">
        <v>41390</v>
      </c>
      <c r="Y56" s="438"/>
      <c r="Z56" s="438"/>
      <c r="AA56" s="439">
        <v>1700</v>
      </c>
      <c r="AB56" s="438"/>
    </row>
    <row r="57" spans="1:28" ht="102.75" x14ac:dyDescent="0.25">
      <c r="A57" s="26"/>
      <c r="B57" s="47" t="s">
        <v>113</v>
      </c>
      <c r="C57" s="28"/>
      <c r="D57" s="29"/>
      <c r="E57" s="30"/>
      <c r="F57" s="30"/>
      <c r="G57" s="31"/>
      <c r="H57" s="31"/>
      <c r="I57" s="31"/>
      <c r="J57" s="31"/>
      <c r="K57" s="31"/>
      <c r="L57" s="31"/>
      <c r="M57" s="31"/>
      <c r="N57" s="31"/>
      <c r="O57" s="31"/>
      <c r="P57" s="32"/>
      <c r="Q57" s="32"/>
      <c r="R57" s="32"/>
      <c r="S57" s="32"/>
      <c r="T57" s="32"/>
      <c r="U57" s="32"/>
      <c r="V57" s="32"/>
      <c r="W57" s="32"/>
      <c r="X57" s="33"/>
      <c r="Y57" s="41"/>
      <c r="Z57" s="41"/>
      <c r="AA57" s="35"/>
      <c r="AB57" s="34"/>
    </row>
    <row r="58" spans="1:28" s="421" customFormat="1" ht="39" x14ac:dyDescent="0.25">
      <c r="A58" s="458">
        <v>24</v>
      </c>
      <c r="B58" s="459" t="s">
        <v>114</v>
      </c>
      <c r="C58" s="434" t="str">
        <f>IF(AA58&gt;=470000,"LPN",IF(AND(AA58&gt;190000,AA58&lt;470000),"LP",IF(AND(AA58&gt;=56000,AA58&lt;=190000),"3C","2C ")))</f>
        <v xml:space="preserve">2C </v>
      </c>
      <c r="D58" s="435" t="s">
        <v>46</v>
      </c>
      <c r="E58" s="436" t="s">
        <v>115</v>
      </c>
      <c r="F58" s="436" t="s">
        <v>116</v>
      </c>
      <c r="G58" s="209" t="s">
        <v>49</v>
      </c>
      <c r="H58" s="209" t="s">
        <v>49</v>
      </c>
      <c r="I58" s="209" t="s">
        <v>49</v>
      </c>
      <c r="J58" s="209" t="s">
        <v>49</v>
      </c>
      <c r="K58" s="209">
        <f>SUM(L58-8)</f>
        <v>41367</v>
      </c>
      <c r="L58" s="209">
        <f>SUM(M58*1)</f>
        <v>41375</v>
      </c>
      <c r="M58" s="209">
        <f>SUM(N58*1)</f>
        <v>41375</v>
      </c>
      <c r="N58" s="209">
        <f>SUM(O58-1)</f>
        <v>41375</v>
      </c>
      <c r="O58" s="209">
        <f>SUM(U58-3)</f>
        <v>41376</v>
      </c>
      <c r="P58" s="209">
        <f>SUM(U58*1)</f>
        <v>41379</v>
      </c>
      <c r="Q58" s="209" t="s">
        <v>49</v>
      </c>
      <c r="R58" s="209" t="s">
        <v>49</v>
      </c>
      <c r="S58" s="209" t="s">
        <v>49</v>
      </c>
      <c r="T58" s="209" t="s">
        <v>49</v>
      </c>
      <c r="U58" s="209">
        <f>SUM(V58-4)</f>
        <v>41379</v>
      </c>
      <c r="V58" s="209">
        <f>SUM(W58-4)</f>
        <v>41383</v>
      </c>
      <c r="W58" s="209">
        <f>SUM(X58-3)</f>
        <v>41387</v>
      </c>
      <c r="X58" s="209">
        <v>41390</v>
      </c>
      <c r="Y58" s="438"/>
      <c r="Z58" s="438"/>
      <c r="AA58" s="439">
        <v>17850</v>
      </c>
      <c r="AB58" s="438"/>
    </row>
    <row r="59" spans="1:28" ht="45" x14ac:dyDescent="0.25">
      <c r="A59" s="26"/>
      <c r="B59" s="447" t="s">
        <v>117</v>
      </c>
      <c r="C59" s="28"/>
      <c r="D59" s="29"/>
      <c r="E59" s="30"/>
      <c r="F59" s="30"/>
      <c r="G59" s="31"/>
      <c r="H59" s="31"/>
      <c r="I59" s="31"/>
      <c r="J59" s="31"/>
      <c r="K59" s="31"/>
      <c r="L59" s="31"/>
      <c r="M59" s="31"/>
      <c r="N59" s="31"/>
      <c r="O59" s="31"/>
      <c r="P59" s="32"/>
      <c r="Q59" s="32"/>
      <c r="R59" s="32"/>
      <c r="S59" s="32"/>
      <c r="T59" s="32"/>
      <c r="U59" s="32"/>
      <c r="V59" s="32"/>
      <c r="W59" s="32"/>
      <c r="X59" s="33"/>
      <c r="Y59" s="34"/>
      <c r="Z59" s="34"/>
      <c r="AA59" s="35"/>
      <c r="AB59" s="34"/>
    </row>
    <row r="60" spans="1:28" s="421" customFormat="1" ht="39" x14ac:dyDescent="0.25">
      <c r="A60" s="458">
        <v>25</v>
      </c>
      <c r="B60" s="459" t="s">
        <v>57</v>
      </c>
      <c r="C60" s="434" t="str">
        <f>IF(AA60&gt;=470000,"LPN",IF(AND(AA60&gt;190000,AA60&lt;470000),"LP",IF(AND(AA60&gt;=56000,AA60&lt;=190000),"3C","2C ")))</f>
        <v xml:space="preserve">2C </v>
      </c>
      <c r="D60" s="435" t="s">
        <v>46</v>
      </c>
      <c r="E60" s="436" t="s">
        <v>58</v>
      </c>
      <c r="F60" s="436" t="s">
        <v>116</v>
      </c>
      <c r="G60" s="209" t="s">
        <v>49</v>
      </c>
      <c r="H60" s="209" t="s">
        <v>49</v>
      </c>
      <c r="I60" s="209" t="s">
        <v>49</v>
      </c>
      <c r="J60" s="209" t="s">
        <v>49</v>
      </c>
      <c r="K60" s="209">
        <f>SUM(L60-8)</f>
        <v>41367</v>
      </c>
      <c r="L60" s="209">
        <f t="shared" ref="L60:M98" si="0">SUM(M60*1)</f>
        <v>41375</v>
      </c>
      <c r="M60" s="209">
        <f t="shared" si="0"/>
        <v>41375</v>
      </c>
      <c r="N60" s="209">
        <f>SUM(O60-1)</f>
        <v>41375</v>
      </c>
      <c r="O60" s="209">
        <f>SUM(U60-3)</f>
        <v>41376</v>
      </c>
      <c r="P60" s="209">
        <f>SUM(U60*1)</f>
        <v>41379</v>
      </c>
      <c r="Q60" s="209" t="s">
        <v>49</v>
      </c>
      <c r="R60" s="209" t="s">
        <v>49</v>
      </c>
      <c r="S60" s="209" t="s">
        <v>49</v>
      </c>
      <c r="T60" s="209" t="s">
        <v>49</v>
      </c>
      <c r="U60" s="209">
        <f t="shared" ref="U60:V98" si="1">SUM(V60-4)</f>
        <v>41379</v>
      </c>
      <c r="V60" s="209">
        <f t="shared" si="1"/>
        <v>41383</v>
      </c>
      <c r="W60" s="209">
        <f>SUM(X60-3)</f>
        <v>41387</v>
      </c>
      <c r="X60" s="209">
        <v>41390</v>
      </c>
      <c r="Y60" s="438"/>
      <c r="Z60" s="438"/>
      <c r="AA60" s="439">
        <v>8500</v>
      </c>
      <c r="AB60" s="438"/>
    </row>
    <row r="61" spans="1:28" ht="45" x14ac:dyDescent="0.25">
      <c r="A61" s="26"/>
      <c r="B61" s="447" t="s">
        <v>118</v>
      </c>
      <c r="C61" s="28"/>
      <c r="D61" s="29"/>
      <c r="E61" s="30"/>
      <c r="F61" s="30"/>
      <c r="G61" s="31"/>
      <c r="H61" s="31"/>
      <c r="I61" s="31"/>
      <c r="J61" s="31"/>
      <c r="K61" s="31"/>
      <c r="L61" s="31"/>
      <c r="M61" s="31"/>
      <c r="N61" s="31"/>
      <c r="O61" s="31"/>
      <c r="P61" s="32"/>
      <c r="Q61" s="32"/>
      <c r="R61" s="32"/>
      <c r="S61" s="32"/>
      <c r="T61" s="32"/>
      <c r="U61" s="32"/>
      <c r="V61" s="32"/>
      <c r="W61" s="32"/>
      <c r="X61" s="33"/>
      <c r="Y61" s="34"/>
      <c r="Z61" s="34"/>
      <c r="AA61" s="35"/>
      <c r="AB61" s="34"/>
    </row>
    <row r="62" spans="1:28" s="421" customFormat="1" ht="25.5" x14ac:dyDescent="0.25">
      <c r="A62" s="458">
        <v>26</v>
      </c>
      <c r="B62" s="459" t="s">
        <v>119</v>
      </c>
      <c r="C62" s="434" t="s">
        <v>120</v>
      </c>
      <c r="D62" s="435" t="s">
        <v>46</v>
      </c>
      <c r="E62" s="436" t="s">
        <v>121</v>
      </c>
      <c r="F62" s="436" t="s">
        <v>49</v>
      </c>
      <c r="G62" s="209" t="s">
        <v>49</v>
      </c>
      <c r="H62" s="209" t="s">
        <v>49</v>
      </c>
      <c r="I62" s="209" t="s">
        <v>49</v>
      </c>
      <c r="J62" s="209" t="s">
        <v>49</v>
      </c>
      <c r="K62" s="209">
        <f>SUM(L62-8)</f>
        <v>41367</v>
      </c>
      <c r="L62" s="209">
        <f t="shared" si="0"/>
        <v>41375</v>
      </c>
      <c r="M62" s="209">
        <f t="shared" si="0"/>
        <v>41375</v>
      </c>
      <c r="N62" s="209">
        <f>SUM(O62-1)</f>
        <v>41375</v>
      </c>
      <c r="O62" s="209">
        <f>SUM(U62-3)</f>
        <v>41376</v>
      </c>
      <c r="P62" s="209">
        <f>SUM(U62*1)</f>
        <v>41379</v>
      </c>
      <c r="Q62" s="209" t="s">
        <v>49</v>
      </c>
      <c r="R62" s="209" t="s">
        <v>49</v>
      </c>
      <c r="S62" s="209" t="s">
        <v>49</v>
      </c>
      <c r="T62" s="209" t="s">
        <v>49</v>
      </c>
      <c r="U62" s="209">
        <f t="shared" si="1"/>
        <v>41379</v>
      </c>
      <c r="V62" s="209">
        <f t="shared" si="1"/>
        <v>41383</v>
      </c>
      <c r="W62" s="209">
        <f>SUM(X62-3)</f>
        <v>41387</v>
      </c>
      <c r="X62" s="209">
        <v>41390</v>
      </c>
      <c r="Y62" s="438"/>
      <c r="Z62" s="438"/>
      <c r="AA62" s="439">
        <v>18000</v>
      </c>
      <c r="AB62" s="438"/>
    </row>
    <row r="63" spans="1:28" ht="30" x14ac:dyDescent="0.25">
      <c r="A63" s="26"/>
      <c r="B63" s="447" t="s">
        <v>122</v>
      </c>
      <c r="C63" s="28"/>
      <c r="D63" s="29"/>
      <c r="E63" s="30"/>
      <c r="F63" s="30"/>
      <c r="G63" s="31"/>
      <c r="H63" s="31"/>
      <c r="I63" s="31"/>
      <c r="J63" s="31"/>
      <c r="K63" s="31"/>
      <c r="L63" s="31"/>
      <c r="M63" s="31"/>
      <c r="N63" s="31"/>
      <c r="O63" s="31"/>
      <c r="P63" s="32"/>
      <c r="Q63" s="32"/>
      <c r="R63" s="32"/>
      <c r="S63" s="32"/>
      <c r="T63" s="32"/>
      <c r="U63" s="32"/>
      <c r="V63" s="32"/>
      <c r="W63" s="32"/>
      <c r="X63" s="33"/>
      <c r="Y63" s="34"/>
      <c r="Z63" s="34"/>
      <c r="AA63" s="35"/>
      <c r="AB63" s="34"/>
    </row>
    <row r="64" spans="1:28" s="421" customFormat="1" ht="26.25" x14ac:dyDescent="0.25">
      <c r="A64" s="458">
        <v>27</v>
      </c>
      <c r="B64" s="459" t="s">
        <v>74</v>
      </c>
      <c r="C64" s="434" t="str">
        <f>IF(AA64&gt;=470000,"LPN",IF(AND(AA64&gt;190000,AA64&lt;470000),"LP",IF(AND(AA64&gt;=56000,AA64&lt;=190000),"3C","2C ")))</f>
        <v xml:space="preserve">2C </v>
      </c>
      <c r="D64" s="435" t="s">
        <v>46</v>
      </c>
      <c r="E64" s="436" t="s">
        <v>75</v>
      </c>
      <c r="F64" s="436" t="s">
        <v>123</v>
      </c>
      <c r="G64" s="209" t="s">
        <v>49</v>
      </c>
      <c r="H64" s="209" t="s">
        <v>49</v>
      </c>
      <c r="I64" s="209" t="s">
        <v>49</v>
      </c>
      <c r="J64" s="209" t="s">
        <v>49</v>
      </c>
      <c r="K64" s="209">
        <f>SUM(L64-8)</f>
        <v>41367</v>
      </c>
      <c r="L64" s="209">
        <f t="shared" si="0"/>
        <v>41375</v>
      </c>
      <c r="M64" s="209">
        <f t="shared" si="0"/>
        <v>41375</v>
      </c>
      <c r="N64" s="209">
        <f>SUM(O64-1)</f>
        <v>41375</v>
      </c>
      <c r="O64" s="209">
        <f>SUM(U64-3)</f>
        <v>41376</v>
      </c>
      <c r="P64" s="209">
        <f>SUM(U64*1)</f>
        <v>41379</v>
      </c>
      <c r="Q64" s="209" t="s">
        <v>49</v>
      </c>
      <c r="R64" s="209" t="s">
        <v>49</v>
      </c>
      <c r="S64" s="209" t="s">
        <v>49</v>
      </c>
      <c r="T64" s="209" t="s">
        <v>49</v>
      </c>
      <c r="U64" s="209">
        <f t="shared" si="1"/>
        <v>41379</v>
      </c>
      <c r="V64" s="209">
        <f t="shared" si="1"/>
        <v>41383</v>
      </c>
      <c r="W64" s="209">
        <f>SUM(X64-3)</f>
        <v>41387</v>
      </c>
      <c r="X64" s="209">
        <v>41390</v>
      </c>
      <c r="Y64" s="438"/>
      <c r="Z64" s="438"/>
      <c r="AA64" s="439">
        <v>13500</v>
      </c>
      <c r="AB64" s="438"/>
    </row>
    <row r="65" spans="1:28" ht="105" x14ac:dyDescent="0.25">
      <c r="A65" s="26"/>
      <c r="B65" s="447" t="s">
        <v>124</v>
      </c>
      <c r="C65" s="28"/>
      <c r="D65" s="29"/>
      <c r="E65" s="30"/>
      <c r="F65" s="30"/>
      <c r="G65" s="31"/>
      <c r="H65" s="31"/>
      <c r="I65" s="31"/>
      <c r="J65" s="31"/>
      <c r="K65" s="31"/>
      <c r="L65" s="31"/>
      <c r="M65" s="31"/>
      <c r="N65" s="31"/>
      <c r="O65" s="31"/>
      <c r="P65" s="32"/>
      <c r="Q65" s="32"/>
      <c r="R65" s="32"/>
      <c r="S65" s="32"/>
      <c r="T65" s="32"/>
      <c r="U65" s="32"/>
      <c r="V65" s="32"/>
      <c r="W65" s="32"/>
      <c r="X65" s="33"/>
      <c r="Y65" s="34"/>
      <c r="Z65" s="34"/>
      <c r="AA65" s="35"/>
      <c r="AB65" s="34"/>
    </row>
    <row r="66" spans="1:28" s="421" customFormat="1" ht="26.25" x14ac:dyDescent="0.25">
      <c r="A66" s="458">
        <v>28</v>
      </c>
      <c r="B66" s="459" t="s">
        <v>125</v>
      </c>
      <c r="C66" s="434" t="str">
        <f>IF(AA66&gt;=470000,"LPN",IF(AND(AA66&gt;190000,AA66&lt;470000),"LP",IF(AND(AA66&gt;=56000,AA66&lt;=190000),"3C","2C ")))</f>
        <v xml:space="preserve">2C </v>
      </c>
      <c r="D66" s="435" t="s">
        <v>46</v>
      </c>
      <c r="E66" s="436" t="s">
        <v>87</v>
      </c>
      <c r="F66" s="436" t="s">
        <v>116</v>
      </c>
      <c r="G66" s="209" t="s">
        <v>49</v>
      </c>
      <c r="H66" s="209" t="s">
        <v>49</v>
      </c>
      <c r="I66" s="209" t="s">
        <v>49</v>
      </c>
      <c r="J66" s="209" t="s">
        <v>49</v>
      </c>
      <c r="K66" s="209">
        <f>SUM(L66-8)</f>
        <v>41367</v>
      </c>
      <c r="L66" s="209">
        <f t="shared" si="0"/>
        <v>41375</v>
      </c>
      <c r="M66" s="209">
        <f t="shared" si="0"/>
        <v>41375</v>
      </c>
      <c r="N66" s="209">
        <f>SUM(O66-1)</f>
        <v>41375</v>
      </c>
      <c r="O66" s="209">
        <f>SUM(U66-3)</f>
        <v>41376</v>
      </c>
      <c r="P66" s="209">
        <f>SUM(U66*1)</f>
        <v>41379</v>
      </c>
      <c r="Q66" s="209" t="s">
        <v>49</v>
      </c>
      <c r="R66" s="209" t="s">
        <v>49</v>
      </c>
      <c r="S66" s="209" t="s">
        <v>49</v>
      </c>
      <c r="T66" s="209" t="s">
        <v>49</v>
      </c>
      <c r="U66" s="209">
        <f t="shared" si="1"/>
        <v>41379</v>
      </c>
      <c r="V66" s="209">
        <f t="shared" si="1"/>
        <v>41383</v>
      </c>
      <c r="W66" s="209">
        <f>SUM(X66-3)</f>
        <v>41387</v>
      </c>
      <c r="X66" s="209">
        <v>41390</v>
      </c>
      <c r="Y66" s="438"/>
      <c r="Z66" s="438"/>
      <c r="AA66" s="439">
        <v>1300</v>
      </c>
      <c r="AB66" s="438"/>
    </row>
    <row r="67" spans="1:28" ht="30" x14ac:dyDescent="0.25">
      <c r="A67" s="26"/>
      <c r="B67" s="447" t="s">
        <v>126</v>
      </c>
      <c r="C67" s="28"/>
      <c r="D67" s="29"/>
      <c r="E67" s="30"/>
      <c r="F67" s="30"/>
      <c r="G67" s="31"/>
      <c r="H67" s="31"/>
      <c r="I67" s="31"/>
      <c r="J67" s="31"/>
      <c r="K67" s="31"/>
      <c r="L67" s="31"/>
      <c r="M67" s="31"/>
      <c r="N67" s="31"/>
      <c r="O67" s="31"/>
      <c r="P67" s="32"/>
      <c r="Q67" s="32"/>
      <c r="R67" s="32"/>
      <c r="S67" s="32"/>
      <c r="T67" s="32"/>
      <c r="U67" s="32"/>
      <c r="V67" s="32"/>
      <c r="W67" s="32"/>
      <c r="X67" s="33"/>
      <c r="Y67" s="34"/>
      <c r="Z67" s="34"/>
      <c r="AA67" s="35"/>
      <c r="AB67" s="34"/>
    </row>
    <row r="68" spans="1:28" s="421" customFormat="1" ht="26.25" x14ac:dyDescent="0.25">
      <c r="A68" s="458">
        <v>29</v>
      </c>
      <c r="B68" s="459" t="s">
        <v>127</v>
      </c>
      <c r="C68" s="434" t="str">
        <f>IF(AA68&gt;=470000,"LPN",IF(AND(AA68&gt;190000,AA68&lt;470000),"LP",IF(AND(AA68&gt;=56000,AA68&lt;=190000),"3C","2C ")))</f>
        <v xml:space="preserve">2C </v>
      </c>
      <c r="D68" s="435" t="s">
        <v>46</v>
      </c>
      <c r="E68" s="436" t="s">
        <v>128</v>
      </c>
      <c r="F68" s="436" t="s">
        <v>123</v>
      </c>
      <c r="G68" s="209" t="s">
        <v>49</v>
      </c>
      <c r="H68" s="209" t="s">
        <v>49</v>
      </c>
      <c r="I68" s="209" t="s">
        <v>49</v>
      </c>
      <c r="J68" s="209" t="s">
        <v>49</v>
      </c>
      <c r="K68" s="209">
        <f>SUM(L68-8)</f>
        <v>41367</v>
      </c>
      <c r="L68" s="209">
        <f t="shared" si="0"/>
        <v>41375</v>
      </c>
      <c r="M68" s="209">
        <f t="shared" si="0"/>
        <v>41375</v>
      </c>
      <c r="N68" s="209">
        <f>SUM(O68-1)</f>
        <v>41375</v>
      </c>
      <c r="O68" s="209">
        <f>SUM(U68-3)</f>
        <v>41376</v>
      </c>
      <c r="P68" s="209">
        <f>SUM(U68*1)</f>
        <v>41379</v>
      </c>
      <c r="Q68" s="209" t="s">
        <v>49</v>
      </c>
      <c r="R68" s="209" t="s">
        <v>49</v>
      </c>
      <c r="S68" s="209" t="s">
        <v>49</v>
      </c>
      <c r="T68" s="209" t="s">
        <v>49</v>
      </c>
      <c r="U68" s="209">
        <f t="shared" si="1"/>
        <v>41379</v>
      </c>
      <c r="V68" s="209">
        <f t="shared" si="1"/>
        <v>41383</v>
      </c>
      <c r="W68" s="209">
        <f>SUM(X68-3)</f>
        <v>41387</v>
      </c>
      <c r="X68" s="209">
        <v>41390</v>
      </c>
      <c r="Y68" s="438"/>
      <c r="Z68" s="438"/>
      <c r="AA68" s="439">
        <v>7392</v>
      </c>
      <c r="AB68" s="438"/>
    </row>
    <row r="69" spans="1:28" ht="45" x14ac:dyDescent="0.25">
      <c r="A69" s="26"/>
      <c r="B69" s="447" t="s">
        <v>129</v>
      </c>
      <c r="C69" s="28"/>
      <c r="D69" s="29"/>
      <c r="E69" s="30"/>
      <c r="F69" s="30"/>
      <c r="G69" s="31"/>
      <c r="H69" s="31"/>
      <c r="I69" s="31"/>
      <c r="J69" s="31"/>
      <c r="K69" s="31"/>
      <c r="L69" s="31"/>
      <c r="M69" s="31"/>
      <c r="N69" s="31"/>
      <c r="O69" s="31"/>
      <c r="P69" s="32"/>
      <c r="Q69" s="32"/>
      <c r="R69" s="32"/>
      <c r="S69" s="32"/>
      <c r="T69" s="32"/>
      <c r="U69" s="32"/>
      <c r="V69" s="32"/>
      <c r="W69" s="32"/>
      <c r="X69" s="33"/>
      <c r="Y69" s="34"/>
      <c r="Z69" s="34"/>
      <c r="AA69" s="35"/>
      <c r="AB69" s="34"/>
    </row>
    <row r="70" spans="1:28" s="421" customFormat="1" ht="25.5" x14ac:dyDescent="0.25">
      <c r="A70" s="458">
        <v>30</v>
      </c>
      <c r="B70" s="459" t="s">
        <v>130</v>
      </c>
      <c r="C70" s="434" t="str">
        <f>IF(AA70&gt;=470000,"LPN",IF(AND(AA70&gt;190000,AA70&lt;470000),"LP",IF(AND(AA70&gt;=56000,AA70&lt;=190000),"3C","2C ")))</f>
        <v xml:space="preserve">2C </v>
      </c>
      <c r="D70" s="435" t="s">
        <v>46</v>
      </c>
      <c r="E70" s="436" t="s">
        <v>131</v>
      </c>
      <c r="F70" s="436" t="s">
        <v>116</v>
      </c>
      <c r="G70" s="209" t="s">
        <v>49</v>
      </c>
      <c r="H70" s="209" t="s">
        <v>49</v>
      </c>
      <c r="I70" s="209" t="s">
        <v>49</v>
      </c>
      <c r="J70" s="209" t="s">
        <v>49</v>
      </c>
      <c r="K70" s="209">
        <f>SUM(L70-8)</f>
        <v>41367</v>
      </c>
      <c r="L70" s="209">
        <f t="shared" si="0"/>
        <v>41375</v>
      </c>
      <c r="M70" s="209">
        <f t="shared" si="0"/>
        <v>41375</v>
      </c>
      <c r="N70" s="209">
        <f>SUM(O70-1)</f>
        <v>41375</v>
      </c>
      <c r="O70" s="209">
        <f>SUM(U70-3)</f>
        <v>41376</v>
      </c>
      <c r="P70" s="209">
        <f>SUM(U70*1)</f>
        <v>41379</v>
      </c>
      <c r="Q70" s="209" t="s">
        <v>49</v>
      </c>
      <c r="R70" s="209" t="s">
        <v>49</v>
      </c>
      <c r="S70" s="209" t="s">
        <v>49</v>
      </c>
      <c r="T70" s="209" t="s">
        <v>49</v>
      </c>
      <c r="U70" s="209">
        <f t="shared" si="1"/>
        <v>41379</v>
      </c>
      <c r="V70" s="209">
        <f t="shared" si="1"/>
        <v>41383</v>
      </c>
      <c r="W70" s="209">
        <f>SUM(X70-3)</f>
        <v>41387</v>
      </c>
      <c r="X70" s="209">
        <v>41390</v>
      </c>
      <c r="Y70" s="438"/>
      <c r="Z70" s="438"/>
      <c r="AA70" s="439">
        <v>1000</v>
      </c>
      <c r="AB70" s="438"/>
    </row>
    <row r="71" spans="1:28" x14ac:dyDescent="0.25">
      <c r="A71" s="26"/>
      <c r="B71" s="447" t="s">
        <v>132</v>
      </c>
      <c r="C71" s="28"/>
      <c r="D71" s="29"/>
      <c r="E71" s="30"/>
      <c r="F71" s="30"/>
      <c r="G71" s="31"/>
      <c r="H71" s="31"/>
      <c r="I71" s="31"/>
      <c r="J71" s="31"/>
      <c r="K71" s="31"/>
      <c r="L71" s="31"/>
      <c r="M71" s="31"/>
      <c r="N71" s="31"/>
      <c r="O71" s="31"/>
      <c r="P71" s="32"/>
      <c r="Q71" s="32"/>
      <c r="R71" s="32"/>
      <c r="S71" s="32"/>
      <c r="T71" s="32"/>
      <c r="U71" s="32"/>
      <c r="V71" s="32"/>
      <c r="W71" s="32"/>
      <c r="X71" s="33"/>
      <c r="Y71" s="34"/>
      <c r="Z71" s="34"/>
      <c r="AA71" s="35"/>
      <c r="AB71" s="34"/>
    </row>
    <row r="72" spans="1:28" s="421" customFormat="1" ht="25.5" x14ac:dyDescent="0.25">
      <c r="A72" s="458">
        <v>31</v>
      </c>
      <c r="B72" s="459" t="s">
        <v>133</v>
      </c>
      <c r="C72" s="434" t="str">
        <f>IF(AA72&gt;=470000,"LPN",IF(AND(AA72&gt;190000,AA72&lt;470000),"LP",IF(AND(AA72&gt;=56000,AA72&lt;=190000),"3C","2C ")))</f>
        <v xml:space="preserve">2C </v>
      </c>
      <c r="D72" s="435" t="s">
        <v>46</v>
      </c>
      <c r="E72" s="436" t="s">
        <v>134</v>
      </c>
      <c r="F72" s="436" t="s">
        <v>123</v>
      </c>
      <c r="G72" s="209" t="s">
        <v>49</v>
      </c>
      <c r="H72" s="209" t="s">
        <v>49</v>
      </c>
      <c r="I72" s="209" t="s">
        <v>49</v>
      </c>
      <c r="J72" s="209" t="s">
        <v>49</v>
      </c>
      <c r="K72" s="209">
        <f>SUM(L72-8)</f>
        <v>41367</v>
      </c>
      <c r="L72" s="209">
        <f t="shared" si="0"/>
        <v>41375</v>
      </c>
      <c r="M72" s="209">
        <f t="shared" si="0"/>
        <v>41375</v>
      </c>
      <c r="N72" s="209">
        <f>SUM(O72-1)</f>
        <v>41375</v>
      </c>
      <c r="O72" s="209">
        <f>SUM(U72-3)</f>
        <v>41376</v>
      </c>
      <c r="P72" s="209">
        <f>SUM(U72*1)</f>
        <v>41379</v>
      </c>
      <c r="Q72" s="209" t="s">
        <v>49</v>
      </c>
      <c r="R72" s="209" t="s">
        <v>49</v>
      </c>
      <c r="S72" s="209" t="s">
        <v>49</v>
      </c>
      <c r="T72" s="209" t="s">
        <v>49</v>
      </c>
      <c r="U72" s="209">
        <f t="shared" si="1"/>
        <v>41379</v>
      </c>
      <c r="V72" s="209">
        <f t="shared" si="1"/>
        <v>41383</v>
      </c>
      <c r="W72" s="209">
        <f>SUM(X72-3)</f>
        <v>41387</v>
      </c>
      <c r="X72" s="209">
        <v>41390</v>
      </c>
      <c r="Y72" s="438"/>
      <c r="Z72" s="438"/>
      <c r="AA72" s="439">
        <v>2000</v>
      </c>
      <c r="AB72" s="438"/>
    </row>
    <row r="73" spans="1:28" x14ac:dyDescent="0.25">
      <c r="A73" s="26"/>
      <c r="B73" s="447" t="s">
        <v>135</v>
      </c>
      <c r="C73" s="28"/>
      <c r="D73" s="29"/>
      <c r="E73" s="30"/>
      <c r="F73" s="30"/>
      <c r="G73" s="31"/>
      <c r="H73" s="31"/>
      <c r="I73" s="31"/>
      <c r="J73" s="31"/>
      <c r="K73" s="31"/>
      <c r="L73" s="31"/>
      <c r="M73" s="31"/>
      <c r="N73" s="31"/>
      <c r="O73" s="31"/>
      <c r="P73" s="32"/>
      <c r="Q73" s="32"/>
      <c r="R73" s="32"/>
      <c r="S73" s="32"/>
      <c r="T73" s="32"/>
      <c r="U73" s="32"/>
      <c r="V73" s="32"/>
      <c r="W73" s="32"/>
      <c r="X73" s="33"/>
      <c r="Y73" s="34"/>
      <c r="Z73" s="34"/>
      <c r="AA73" s="35"/>
      <c r="AB73" s="34"/>
    </row>
    <row r="74" spans="1:28" s="421" customFormat="1" ht="26.25" x14ac:dyDescent="0.25">
      <c r="A74" s="458">
        <v>32</v>
      </c>
      <c r="B74" s="459" t="s">
        <v>80</v>
      </c>
      <c r="C74" s="434" t="str">
        <f>IF(AA74&gt;=470000,"LPN",IF(AND(AA74&gt;190000,AA74&lt;470000),"LP",IF(AND(AA74&gt;=56000,AA74&lt;=190000),"3C","2C ")))</f>
        <v xml:space="preserve">2C </v>
      </c>
      <c r="D74" s="435" t="s">
        <v>46</v>
      </c>
      <c r="E74" s="436" t="s">
        <v>81</v>
      </c>
      <c r="F74" s="436" t="s">
        <v>123</v>
      </c>
      <c r="G74" s="209" t="s">
        <v>49</v>
      </c>
      <c r="H74" s="209" t="s">
        <v>49</v>
      </c>
      <c r="I74" s="209" t="s">
        <v>49</v>
      </c>
      <c r="J74" s="209" t="s">
        <v>49</v>
      </c>
      <c r="K74" s="209">
        <f>SUM(L74-8)</f>
        <v>41367</v>
      </c>
      <c r="L74" s="209">
        <f t="shared" si="0"/>
        <v>41375</v>
      </c>
      <c r="M74" s="209">
        <f t="shared" si="0"/>
        <v>41375</v>
      </c>
      <c r="N74" s="209">
        <f>SUM(O74-1)</f>
        <v>41375</v>
      </c>
      <c r="O74" s="209">
        <f>SUM(U74-3)</f>
        <v>41376</v>
      </c>
      <c r="P74" s="209">
        <f>SUM(U74*1)</f>
        <v>41379</v>
      </c>
      <c r="Q74" s="209" t="s">
        <v>49</v>
      </c>
      <c r="R74" s="209" t="s">
        <v>49</v>
      </c>
      <c r="S74" s="209" t="s">
        <v>49</v>
      </c>
      <c r="T74" s="209" t="s">
        <v>49</v>
      </c>
      <c r="U74" s="209">
        <f t="shared" si="1"/>
        <v>41379</v>
      </c>
      <c r="V74" s="209">
        <f t="shared" si="1"/>
        <v>41383</v>
      </c>
      <c r="W74" s="209">
        <f>SUM(X74-3)</f>
        <v>41387</v>
      </c>
      <c r="X74" s="209">
        <v>41390</v>
      </c>
      <c r="Y74" s="438"/>
      <c r="Z74" s="438"/>
      <c r="AA74" s="439">
        <v>1300</v>
      </c>
      <c r="AB74" s="438"/>
    </row>
    <row r="75" spans="1:28" ht="30" x14ac:dyDescent="0.25">
      <c r="A75" s="26"/>
      <c r="B75" s="447" t="s">
        <v>136</v>
      </c>
      <c r="C75" s="28"/>
      <c r="D75" s="29"/>
      <c r="E75" s="30"/>
      <c r="F75" s="30"/>
      <c r="G75" s="31"/>
      <c r="H75" s="31"/>
      <c r="I75" s="31"/>
      <c r="J75" s="31"/>
      <c r="K75" s="31"/>
      <c r="L75" s="31"/>
      <c r="M75" s="31"/>
      <c r="N75" s="31"/>
      <c r="O75" s="31"/>
      <c r="P75" s="32"/>
      <c r="Q75" s="32"/>
      <c r="R75" s="32"/>
      <c r="S75" s="32"/>
      <c r="T75" s="32"/>
      <c r="U75" s="32"/>
      <c r="V75" s="32"/>
      <c r="W75" s="32"/>
      <c r="X75" s="33"/>
      <c r="Y75" s="34"/>
      <c r="Z75" s="34"/>
      <c r="AA75" s="35"/>
      <c r="AB75" s="34"/>
    </row>
    <row r="76" spans="1:28" s="421" customFormat="1" ht="26.25" x14ac:dyDescent="0.25">
      <c r="A76" s="458">
        <v>33</v>
      </c>
      <c r="B76" s="459" t="s">
        <v>68</v>
      </c>
      <c r="C76" s="434" t="str">
        <f>IF(AA76&gt;=470000,"LPN",IF(AND(AA76&gt;190000,AA76&lt;470000),"LP",IF(AND(AA76&gt;=56000,AA76&lt;=190000),"3C","2C ")))</f>
        <v xml:space="preserve">2C </v>
      </c>
      <c r="D76" s="435" t="s">
        <v>46</v>
      </c>
      <c r="E76" s="436" t="s">
        <v>69</v>
      </c>
      <c r="F76" s="436" t="s">
        <v>137</v>
      </c>
      <c r="G76" s="209" t="s">
        <v>49</v>
      </c>
      <c r="H76" s="209" t="s">
        <v>49</v>
      </c>
      <c r="I76" s="209" t="s">
        <v>49</v>
      </c>
      <c r="J76" s="209" t="s">
        <v>49</v>
      </c>
      <c r="K76" s="209">
        <f>SUM(L76-8)</f>
        <v>41374</v>
      </c>
      <c r="L76" s="209">
        <f t="shared" si="0"/>
        <v>41382</v>
      </c>
      <c r="M76" s="209">
        <f t="shared" si="0"/>
        <v>41382</v>
      </c>
      <c r="N76" s="209">
        <f>SUM(O76-1)</f>
        <v>41382</v>
      </c>
      <c r="O76" s="209">
        <f>SUM(U76-3)</f>
        <v>41383</v>
      </c>
      <c r="P76" s="209">
        <f>SUM(U76*1)</f>
        <v>41386</v>
      </c>
      <c r="Q76" s="209" t="s">
        <v>49</v>
      </c>
      <c r="R76" s="209" t="s">
        <v>49</v>
      </c>
      <c r="S76" s="209" t="s">
        <v>49</v>
      </c>
      <c r="T76" s="209" t="s">
        <v>49</v>
      </c>
      <c r="U76" s="209">
        <f t="shared" si="1"/>
        <v>41386</v>
      </c>
      <c r="V76" s="209">
        <f t="shared" si="1"/>
        <v>41390</v>
      </c>
      <c r="W76" s="209">
        <f>SUM(X76-3)</f>
        <v>41394</v>
      </c>
      <c r="X76" s="209">
        <v>41397</v>
      </c>
      <c r="Y76" s="438"/>
      <c r="Z76" s="438"/>
      <c r="AA76" s="439">
        <v>1000</v>
      </c>
      <c r="AB76" s="438"/>
    </row>
    <row r="77" spans="1:28" ht="45" x14ac:dyDescent="0.25">
      <c r="A77" s="26"/>
      <c r="B77" s="447" t="s">
        <v>138</v>
      </c>
      <c r="C77" s="28"/>
      <c r="D77" s="29"/>
      <c r="E77" s="30"/>
      <c r="F77" s="30"/>
      <c r="G77" s="31"/>
      <c r="H77" s="31"/>
      <c r="I77" s="31"/>
      <c r="J77" s="31"/>
      <c r="K77" s="31"/>
      <c r="L77" s="31"/>
      <c r="M77" s="31"/>
      <c r="N77" s="31"/>
      <c r="O77" s="31"/>
      <c r="P77" s="32"/>
      <c r="Q77" s="32"/>
      <c r="R77" s="32"/>
      <c r="S77" s="32"/>
      <c r="T77" s="32"/>
      <c r="U77" s="32"/>
      <c r="V77" s="32"/>
      <c r="W77" s="32"/>
      <c r="X77" s="33"/>
      <c r="Y77" s="34"/>
      <c r="Z77" s="34"/>
      <c r="AA77" s="35"/>
      <c r="AB77" s="34"/>
    </row>
    <row r="78" spans="1:28" s="421" customFormat="1" ht="39" x14ac:dyDescent="0.25">
      <c r="A78" s="458">
        <v>34</v>
      </c>
      <c r="B78" s="459" t="s">
        <v>139</v>
      </c>
      <c r="C78" s="206" t="str">
        <f>IF(AA78&gt;=470000,"LPN",IF(AND(AA78&gt;190000,AA78&lt;470000),"LP",IF(AND(AA78&gt;=56000,AA78&lt;=190000),"3C","2C ")))</f>
        <v>3C</v>
      </c>
      <c r="D78" s="435" t="s">
        <v>46</v>
      </c>
      <c r="E78" s="436" t="s">
        <v>140</v>
      </c>
      <c r="F78" s="436" t="s">
        <v>141</v>
      </c>
      <c r="G78" s="209" t="s">
        <v>49</v>
      </c>
      <c r="H78" s="209" t="s">
        <v>49</v>
      </c>
      <c r="I78" s="209" t="s">
        <v>49</v>
      </c>
      <c r="J78" s="209" t="s">
        <v>49</v>
      </c>
      <c r="K78" s="209">
        <f>SUM(L78-8)</f>
        <v>41388</v>
      </c>
      <c r="L78" s="209">
        <f t="shared" si="0"/>
        <v>41396</v>
      </c>
      <c r="M78" s="209">
        <f t="shared" si="0"/>
        <v>41396</v>
      </c>
      <c r="N78" s="209">
        <f>SUM(O78-1)</f>
        <v>41396</v>
      </c>
      <c r="O78" s="209">
        <f>SUM(U78-3)</f>
        <v>41397</v>
      </c>
      <c r="P78" s="209">
        <f>SUM(U78*1)</f>
        <v>41400</v>
      </c>
      <c r="Q78" s="209" t="s">
        <v>49</v>
      </c>
      <c r="R78" s="209" t="s">
        <v>49</v>
      </c>
      <c r="S78" s="209" t="s">
        <v>49</v>
      </c>
      <c r="T78" s="209" t="s">
        <v>49</v>
      </c>
      <c r="U78" s="209">
        <f t="shared" si="1"/>
        <v>41400</v>
      </c>
      <c r="V78" s="209">
        <f t="shared" si="1"/>
        <v>41404</v>
      </c>
      <c r="W78" s="209">
        <f>SUM(X78-3)</f>
        <v>41408</v>
      </c>
      <c r="X78" s="209">
        <v>41411</v>
      </c>
      <c r="Y78" s="210"/>
      <c r="Z78" s="210"/>
      <c r="AA78" s="211">
        <v>135000</v>
      </c>
      <c r="AB78" s="433"/>
    </row>
    <row r="79" spans="1:28" ht="90" x14ac:dyDescent="0.25">
      <c r="A79" s="26"/>
      <c r="B79" s="447" t="s">
        <v>142</v>
      </c>
      <c r="C79" s="38"/>
      <c r="D79" s="29"/>
      <c r="E79" s="30"/>
      <c r="F79" s="30"/>
      <c r="G79" s="31"/>
      <c r="H79" s="31"/>
      <c r="I79" s="31"/>
      <c r="J79" s="31"/>
      <c r="K79" s="31"/>
      <c r="L79" s="31"/>
      <c r="M79" s="31"/>
      <c r="N79" s="31"/>
      <c r="O79" s="31"/>
      <c r="P79" s="31"/>
      <c r="Q79" s="31"/>
      <c r="R79" s="31"/>
      <c r="S79" s="31"/>
      <c r="T79" s="31"/>
      <c r="U79" s="31"/>
      <c r="V79" s="31"/>
      <c r="W79" s="31"/>
      <c r="X79" s="33"/>
      <c r="Y79" s="42"/>
      <c r="Z79" s="42"/>
      <c r="AA79" s="43"/>
      <c r="AB79" s="44"/>
    </row>
    <row r="80" spans="1:28" s="421" customFormat="1" ht="39" x14ac:dyDescent="0.25">
      <c r="A80" s="458">
        <v>35</v>
      </c>
      <c r="B80" s="459" t="s">
        <v>143</v>
      </c>
      <c r="C80" s="206" t="str">
        <f>IF(AA80&gt;=470000,"LPN",IF(AND(AA80&gt;190000,AA80&lt;470000),"LP",IF(AND(AA80&gt;=56000,AA80&lt;=190000),"3C","2C ")))</f>
        <v xml:space="preserve">2C </v>
      </c>
      <c r="D80" s="435" t="s">
        <v>46</v>
      </c>
      <c r="E80" s="436" t="s">
        <v>144</v>
      </c>
      <c r="F80" s="436" t="s">
        <v>141</v>
      </c>
      <c r="G80" s="209" t="s">
        <v>49</v>
      </c>
      <c r="H80" s="209" t="s">
        <v>49</v>
      </c>
      <c r="I80" s="209" t="s">
        <v>49</v>
      </c>
      <c r="J80" s="209" t="s">
        <v>49</v>
      </c>
      <c r="K80" s="209">
        <f>SUM(L80-8)</f>
        <v>41388</v>
      </c>
      <c r="L80" s="209">
        <f t="shared" si="0"/>
        <v>41396</v>
      </c>
      <c r="M80" s="209">
        <f t="shared" si="0"/>
        <v>41396</v>
      </c>
      <c r="N80" s="209">
        <f>SUM(O80-1)</f>
        <v>41396</v>
      </c>
      <c r="O80" s="209">
        <f>SUM(U80-3)</f>
        <v>41397</v>
      </c>
      <c r="P80" s="209">
        <f>SUM(U80*1)</f>
        <v>41400</v>
      </c>
      <c r="Q80" s="209" t="s">
        <v>49</v>
      </c>
      <c r="R80" s="209" t="s">
        <v>49</v>
      </c>
      <c r="S80" s="209" t="s">
        <v>49</v>
      </c>
      <c r="T80" s="209" t="s">
        <v>49</v>
      </c>
      <c r="U80" s="209">
        <f t="shared" si="1"/>
        <v>41400</v>
      </c>
      <c r="V80" s="209">
        <f t="shared" si="1"/>
        <v>41404</v>
      </c>
      <c r="W80" s="209">
        <f>SUM(X80-3)</f>
        <v>41408</v>
      </c>
      <c r="X80" s="209">
        <v>41411</v>
      </c>
      <c r="Y80" s="210"/>
      <c r="Z80" s="210"/>
      <c r="AA80" s="211">
        <v>15000</v>
      </c>
      <c r="AB80" s="433"/>
    </row>
    <row r="81" spans="1:28" ht="30" x14ac:dyDescent="0.25">
      <c r="A81" s="26"/>
      <c r="B81" s="447" t="s">
        <v>145</v>
      </c>
      <c r="C81" s="28"/>
      <c r="D81" s="29"/>
      <c r="E81" s="30"/>
      <c r="F81" s="30"/>
      <c r="G81" s="31"/>
      <c r="H81" s="31"/>
      <c r="I81" s="31"/>
      <c r="J81" s="31"/>
      <c r="K81" s="31"/>
      <c r="L81" s="31"/>
      <c r="M81" s="31"/>
      <c r="N81" s="31"/>
      <c r="O81" s="31"/>
      <c r="P81" s="32"/>
      <c r="Q81" s="32"/>
      <c r="R81" s="32"/>
      <c r="S81" s="32"/>
      <c r="T81" s="32"/>
      <c r="U81" s="32"/>
      <c r="V81" s="32"/>
      <c r="W81" s="32"/>
      <c r="X81" s="33"/>
      <c r="Y81" s="45"/>
      <c r="Z81" s="45"/>
      <c r="AA81" s="35"/>
      <c r="AB81" s="46"/>
    </row>
    <row r="82" spans="1:28" s="421" customFormat="1" ht="26.25" x14ac:dyDescent="0.25">
      <c r="A82" s="458">
        <v>36</v>
      </c>
      <c r="B82" s="459" t="s">
        <v>71</v>
      </c>
      <c r="C82" s="434" t="str">
        <f>IF(AA82&gt;=470000,"LPN",IF(AND(AA82&gt;190000,AA82&lt;470000),"LP",IF(AND(AA82&gt;=56000,AA82&lt;=190000),"3C","2C ")))</f>
        <v xml:space="preserve">2C </v>
      </c>
      <c r="D82" s="435" t="s">
        <v>46</v>
      </c>
      <c r="E82" s="436" t="s">
        <v>72</v>
      </c>
      <c r="F82" s="436" t="s">
        <v>141</v>
      </c>
      <c r="G82" s="209" t="s">
        <v>49</v>
      </c>
      <c r="H82" s="209" t="s">
        <v>49</v>
      </c>
      <c r="I82" s="209" t="s">
        <v>49</v>
      </c>
      <c r="J82" s="209" t="s">
        <v>49</v>
      </c>
      <c r="K82" s="209">
        <f>SUM(L82-8)</f>
        <v>41388</v>
      </c>
      <c r="L82" s="209">
        <f t="shared" si="0"/>
        <v>41396</v>
      </c>
      <c r="M82" s="209">
        <f t="shared" si="0"/>
        <v>41396</v>
      </c>
      <c r="N82" s="209">
        <f>SUM(O82-1)</f>
        <v>41396</v>
      </c>
      <c r="O82" s="209">
        <f>SUM(U82-3)</f>
        <v>41397</v>
      </c>
      <c r="P82" s="209">
        <f>SUM(U82*1)</f>
        <v>41400</v>
      </c>
      <c r="Q82" s="209" t="s">
        <v>49</v>
      </c>
      <c r="R82" s="209" t="s">
        <v>49</v>
      </c>
      <c r="S82" s="209" t="s">
        <v>49</v>
      </c>
      <c r="T82" s="209" t="s">
        <v>49</v>
      </c>
      <c r="U82" s="209">
        <f t="shared" si="1"/>
        <v>41400</v>
      </c>
      <c r="V82" s="209">
        <f t="shared" si="1"/>
        <v>41404</v>
      </c>
      <c r="W82" s="209">
        <f>SUM(X82-3)</f>
        <v>41408</v>
      </c>
      <c r="X82" s="209">
        <v>41411</v>
      </c>
      <c r="Y82" s="438"/>
      <c r="Z82" s="438"/>
      <c r="AA82" s="439">
        <v>2280</v>
      </c>
      <c r="AB82" s="433"/>
    </row>
    <row r="83" spans="1:28" ht="105" x14ac:dyDescent="0.25">
      <c r="A83" s="26"/>
      <c r="B83" s="447" t="s">
        <v>146</v>
      </c>
      <c r="C83" s="28"/>
      <c r="D83" s="29"/>
      <c r="E83" s="30"/>
      <c r="F83" s="30"/>
      <c r="G83" s="31"/>
      <c r="H83" s="31"/>
      <c r="I83" s="31"/>
      <c r="J83" s="31"/>
      <c r="K83" s="31"/>
      <c r="L83" s="31"/>
      <c r="M83" s="31"/>
      <c r="N83" s="31"/>
      <c r="O83" s="31"/>
      <c r="P83" s="32"/>
      <c r="Q83" s="32"/>
      <c r="R83" s="32"/>
      <c r="S83" s="32"/>
      <c r="T83" s="32"/>
      <c r="U83" s="32"/>
      <c r="V83" s="32"/>
      <c r="W83" s="32"/>
      <c r="X83" s="33"/>
      <c r="Y83" s="34"/>
      <c r="Z83" s="34"/>
      <c r="AA83" s="35"/>
      <c r="AB83" s="46"/>
    </row>
    <row r="84" spans="1:28" s="421" customFormat="1" ht="25.5" x14ac:dyDescent="0.25">
      <c r="A84" s="458">
        <v>37</v>
      </c>
      <c r="B84" s="459" t="s">
        <v>147</v>
      </c>
      <c r="C84" s="434" t="str">
        <f>IF(AA84&gt;=470000,"LPN",IF(AND(AA84&gt;190000,AA84&lt;470000),"LP",IF(AND(AA84&gt;=56000,AA84&lt;=190000),"3C","2C ")))</f>
        <v xml:space="preserve">2C </v>
      </c>
      <c r="D84" s="435" t="s">
        <v>46</v>
      </c>
      <c r="E84" s="436" t="s">
        <v>148</v>
      </c>
      <c r="F84" s="436" t="s">
        <v>149</v>
      </c>
      <c r="G84" s="209" t="s">
        <v>49</v>
      </c>
      <c r="H84" s="209" t="s">
        <v>49</v>
      </c>
      <c r="I84" s="209" t="s">
        <v>49</v>
      </c>
      <c r="J84" s="209" t="s">
        <v>49</v>
      </c>
      <c r="K84" s="209">
        <f t="shared" ref="K84:K144" si="2">SUM(L84-8)</f>
        <v>41388</v>
      </c>
      <c r="L84" s="209">
        <f t="shared" si="0"/>
        <v>41396</v>
      </c>
      <c r="M84" s="209">
        <f t="shared" si="0"/>
        <v>41396</v>
      </c>
      <c r="N84" s="209">
        <f t="shared" ref="N84:N144" si="3">SUM(O84-1)</f>
        <v>41396</v>
      </c>
      <c r="O84" s="209">
        <f t="shared" ref="O84:O144" si="4">SUM(U84-3)</f>
        <v>41397</v>
      </c>
      <c r="P84" s="209">
        <f t="shared" ref="P84:P144" si="5">SUM(U84*1)</f>
        <v>41400</v>
      </c>
      <c r="Q84" s="209" t="s">
        <v>49</v>
      </c>
      <c r="R84" s="209" t="s">
        <v>49</v>
      </c>
      <c r="S84" s="209" t="s">
        <v>49</v>
      </c>
      <c r="T84" s="209" t="s">
        <v>49</v>
      </c>
      <c r="U84" s="209">
        <f t="shared" si="1"/>
        <v>41400</v>
      </c>
      <c r="V84" s="209">
        <f t="shared" si="1"/>
        <v>41404</v>
      </c>
      <c r="W84" s="209">
        <f t="shared" ref="W84:W144" si="6">SUM(X84-3)</f>
        <v>41408</v>
      </c>
      <c r="X84" s="209">
        <v>41411</v>
      </c>
      <c r="Y84" s="438"/>
      <c r="Z84" s="438"/>
      <c r="AA84" s="439">
        <v>1500</v>
      </c>
      <c r="AB84" s="433"/>
    </row>
    <row r="85" spans="1:28" ht="51.75" x14ac:dyDescent="0.25">
      <c r="A85" s="26"/>
      <c r="B85" s="47" t="s">
        <v>150</v>
      </c>
      <c r="C85" s="28"/>
      <c r="D85" s="29"/>
      <c r="E85" s="30"/>
      <c r="F85" s="30"/>
      <c r="G85" s="31"/>
      <c r="H85" s="31"/>
      <c r="I85" s="31"/>
      <c r="J85" s="31"/>
      <c r="K85" s="31"/>
      <c r="L85" s="31"/>
      <c r="M85" s="31"/>
      <c r="N85" s="31"/>
      <c r="O85" s="31"/>
      <c r="P85" s="32"/>
      <c r="Q85" s="32"/>
      <c r="R85" s="32"/>
      <c r="S85" s="32"/>
      <c r="T85" s="32"/>
      <c r="U85" s="32"/>
      <c r="V85" s="32"/>
      <c r="W85" s="32"/>
      <c r="X85" s="33"/>
      <c r="Y85" s="34"/>
      <c r="Z85" s="34"/>
      <c r="AA85" s="35"/>
      <c r="AB85" s="46"/>
    </row>
    <row r="86" spans="1:28" s="421" customFormat="1" ht="26.25" x14ac:dyDescent="0.25">
      <c r="A86" s="458">
        <v>38</v>
      </c>
      <c r="B86" s="459" t="s">
        <v>151</v>
      </c>
      <c r="C86" s="434" t="str">
        <f t="shared" ref="C86:C158" si="7">IF(AA86&gt;=470000,"LPN",IF(AND(AA86&gt;190000,AA86&lt;470000),"LP",IF(AND(AA86&gt;=56000,AA86&lt;=190000),"3C","2C ")))</f>
        <v xml:space="preserve">2C </v>
      </c>
      <c r="D86" s="435" t="s">
        <v>46</v>
      </c>
      <c r="E86" s="436" t="s">
        <v>152</v>
      </c>
      <c r="F86" s="436" t="s">
        <v>153</v>
      </c>
      <c r="G86" s="209" t="s">
        <v>49</v>
      </c>
      <c r="H86" s="209" t="s">
        <v>49</v>
      </c>
      <c r="I86" s="209" t="s">
        <v>49</v>
      </c>
      <c r="J86" s="209" t="s">
        <v>49</v>
      </c>
      <c r="K86" s="209">
        <f t="shared" si="2"/>
        <v>41395</v>
      </c>
      <c r="L86" s="209">
        <f t="shared" si="0"/>
        <v>41403</v>
      </c>
      <c r="M86" s="209">
        <f t="shared" si="0"/>
        <v>41403</v>
      </c>
      <c r="N86" s="209">
        <f t="shared" si="3"/>
        <v>41403</v>
      </c>
      <c r="O86" s="209">
        <f t="shared" si="4"/>
        <v>41404</v>
      </c>
      <c r="P86" s="209">
        <f t="shared" si="5"/>
        <v>41407</v>
      </c>
      <c r="Q86" s="209" t="s">
        <v>49</v>
      </c>
      <c r="R86" s="209" t="s">
        <v>49</v>
      </c>
      <c r="S86" s="209" t="s">
        <v>49</v>
      </c>
      <c r="T86" s="209" t="s">
        <v>49</v>
      </c>
      <c r="U86" s="209">
        <f t="shared" si="1"/>
        <v>41407</v>
      </c>
      <c r="V86" s="209">
        <f t="shared" si="1"/>
        <v>41411</v>
      </c>
      <c r="W86" s="209">
        <f t="shared" si="6"/>
        <v>41415</v>
      </c>
      <c r="X86" s="209">
        <v>41418</v>
      </c>
      <c r="Y86" s="438"/>
      <c r="Z86" s="438"/>
      <c r="AA86" s="439">
        <v>6000</v>
      </c>
      <c r="AB86" s="433"/>
    </row>
    <row r="87" spans="1:28" x14ac:dyDescent="0.25">
      <c r="A87" s="26"/>
      <c r="B87" s="47" t="s">
        <v>154</v>
      </c>
      <c r="C87" s="28"/>
      <c r="D87" s="29"/>
      <c r="E87" s="30"/>
      <c r="F87" s="30"/>
      <c r="G87" s="31"/>
      <c r="H87" s="31"/>
      <c r="I87" s="31"/>
      <c r="J87" s="31"/>
      <c r="K87" s="31"/>
      <c r="L87" s="31"/>
      <c r="M87" s="31"/>
      <c r="N87" s="31"/>
      <c r="O87" s="31"/>
      <c r="P87" s="32"/>
      <c r="Q87" s="32"/>
      <c r="R87" s="32"/>
      <c r="S87" s="32"/>
      <c r="T87" s="32"/>
      <c r="U87" s="32"/>
      <c r="V87" s="32"/>
      <c r="W87" s="32"/>
      <c r="X87" s="33"/>
      <c r="Y87" s="34"/>
      <c r="Z87" s="34"/>
      <c r="AA87" s="35"/>
      <c r="AB87" s="46"/>
    </row>
    <row r="88" spans="1:28" s="421" customFormat="1" ht="26.25" x14ac:dyDescent="0.25">
      <c r="A88" s="458">
        <v>39</v>
      </c>
      <c r="B88" s="459" t="s">
        <v>155</v>
      </c>
      <c r="C88" s="206" t="str">
        <f t="shared" si="7"/>
        <v xml:space="preserve">2C </v>
      </c>
      <c r="D88" s="435" t="s">
        <v>46</v>
      </c>
      <c r="E88" s="436" t="s">
        <v>81</v>
      </c>
      <c r="F88" s="436" t="s">
        <v>156</v>
      </c>
      <c r="G88" s="209" t="s">
        <v>49</v>
      </c>
      <c r="H88" s="209" t="s">
        <v>49</v>
      </c>
      <c r="I88" s="209" t="s">
        <v>49</v>
      </c>
      <c r="J88" s="209" t="s">
        <v>49</v>
      </c>
      <c r="K88" s="209">
        <f t="shared" si="2"/>
        <v>41395</v>
      </c>
      <c r="L88" s="209">
        <f t="shared" si="0"/>
        <v>41403</v>
      </c>
      <c r="M88" s="209">
        <f t="shared" si="0"/>
        <v>41403</v>
      </c>
      <c r="N88" s="209">
        <f t="shared" si="3"/>
        <v>41403</v>
      </c>
      <c r="O88" s="209">
        <f t="shared" si="4"/>
        <v>41404</v>
      </c>
      <c r="P88" s="209">
        <f t="shared" si="5"/>
        <v>41407</v>
      </c>
      <c r="Q88" s="209" t="s">
        <v>49</v>
      </c>
      <c r="R88" s="209" t="s">
        <v>49</v>
      </c>
      <c r="S88" s="209" t="s">
        <v>49</v>
      </c>
      <c r="T88" s="209" t="s">
        <v>49</v>
      </c>
      <c r="U88" s="209">
        <f t="shared" si="1"/>
        <v>41407</v>
      </c>
      <c r="V88" s="209">
        <f t="shared" si="1"/>
        <v>41411</v>
      </c>
      <c r="W88" s="209">
        <f t="shared" si="6"/>
        <v>41415</v>
      </c>
      <c r="X88" s="209">
        <v>41418</v>
      </c>
      <c r="Y88" s="438"/>
      <c r="Z88" s="438"/>
      <c r="AA88" s="439">
        <v>2455</v>
      </c>
      <c r="AB88" s="433"/>
    </row>
    <row r="89" spans="1:28" ht="60" x14ac:dyDescent="0.25">
      <c r="A89" s="26"/>
      <c r="B89" s="447" t="s">
        <v>157</v>
      </c>
      <c r="C89" s="38"/>
      <c r="D89" s="29"/>
      <c r="E89" s="30"/>
      <c r="F89" s="30"/>
      <c r="G89" s="31"/>
      <c r="H89" s="31"/>
      <c r="I89" s="31"/>
      <c r="J89" s="31"/>
      <c r="K89" s="31"/>
      <c r="L89" s="31"/>
      <c r="M89" s="31"/>
      <c r="N89" s="31"/>
      <c r="O89" s="31"/>
      <c r="P89" s="32"/>
      <c r="Q89" s="32"/>
      <c r="R89" s="32"/>
      <c r="S89" s="32"/>
      <c r="T89" s="32"/>
      <c r="U89" s="32"/>
      <c r="V89" s="32"/>
      <c r="W89" s="32"/>
      <c r="X89" s="33"/>
      <c r="Y89" s="37"/>
      <c r="Z89" s="37"/>
      <c r="AA89" s="35"/>
      <c r="AB89" s="44"/>
    </row>
    <row r="90" spans="1:28" s="421" customFormat="1" ht="25.5" x14ac:dyDescent="0.25">
      <c r="A90" s="458">
        <v>40</v>
      </c>
      <c r="B90" s="459" t="s">
        <v>158</v>
      </c>
      <c r="C90" s="206" t="str">
        <f t="shared" si="7"/>
        <v xml:space="preserve">2C </v>
      </c>
      <c r="D90" s="435" t="s">
        <v>46</v>
      </c>
      <c r="E90" s="436" t="s">
        <v>159</v>
      </c>
      <c r="F90" s="436" t="s">
        <v>156</v>
      </c>
      <c r="G90" s="209" t="s">
        <v>49</v>
      </c>
      <c r="H90" s="209" t="s">
        <v>49</v>
      </c>
      <c r="I90" s="209" t="s">
        <v>49</v>
      </c>
      <c r="J90" s="209" t="s">
        <v>49</v>
      </c>
      <c r="K90" s="209">
        <f t="shared" si="2"/>
        <v>41395</v>
      </c>
      <c r="L90" s="209">
        <f t="shared" si="0"/>
        <v>41403</v>
      </c>
      <c r="M90" s="209">
        <f t="shared" si="0"/>
        <v>41403</v>
      </c>
      <c r="N90" s="209">
        <f t="shared" si="3"/>
        <v>41403</v>
      </c>
      <c r="O90" s="209">
        <f t="shared" si="4"/>
        <v>41404</v>
      </c>
      <c r="P90" s="209">
        <f t="shared" si="5"/>
        <v>41407</v>
      </c>
      <c r="Q90" s="209" t="s">
        <v>49</v>
      </c>
      <c r="R90" s="209" t="s">
        <v>49</v>
      </c>
      <c r="S90" s="209" t="s">
        <v>49</v>
      </c>
      <c r="T90" s="209" t="s">
        <v>49</v>
      </c>
      <c r="U90" s="209">
        <f t="shared" si="1"/>
        <v>41407</v>
      </c>
      <c r="V90" s="209">
        <f t="shared" si="1"/>
        <v>41411</v>
      </c>
      <c r="W90" s="209">
        <f t="shared" si="6"/>
        <v>41415</v>
      </c>
      <c r="X90" s="209">
        <v>41418</v>
      </c>
      <c r="Y90" s="210"/>
      <c r="Z90" s="210"/>
      <c r="AA90" s="211">
        <v>28000</v>
      </c>
      <c r="AB90" s="433"/>
    </row>
    <row r="91" spans="1:28" ht="60" x14ac:dyDescent="0.25">
      <c r="A91" s="26"/>
      <c r="B91" s="447" t="s">
        <v>160</v>
      </c>
      <c r="C91" s="38"/>
      <c r="D91" s="29"/>
      <c r="E91" s="30"/>
      <c r="F91" s="30"/>
      <c r="G91" s="31"/>
      <c r="H91" s="31"/>
      <c r="I91" s="31"/>
      <c r="J91" s="31"/>
      <c r="K91" s="31"/>
      <c r="L91" s="31"/>
      <c r="M91" s="31"/>
      <c r="N91" s="31"/>
      <c r="O91" s="31"/>
      <c r="P91" s="32"/>
      <c r="Q91" s="32"/>
      <c r="R91" s="32"/>
      <c r="S91" s="32"/>
      <c r="T91" s="32"/>
      <c r="U91" s="32"/>
      <c r="V91" s="32"/>
      <c r="W91" s="32"/>
      <c r="X91" s="33"/>
      <c r="Y91" s="45"/>
      <c r="Z91" s="45"/>
      <c r="AA91" s="43"/>
      <c r="AB91" s="46"/>
    </row>
    <row r="92" spans="1:28" s="421" customFormat="1" ht="26.25" x14ac:dyDescent="0.25">
      <c r="A92" s="458">
        <v>41</v>
      </c>
      <c r="B92" s="459" t="s">
        <v>161</v>
      </c>
      <c r="C92" s="206" t="str">
        <f t="shared" si="7"/>
        <v xml:space="preserve">2C </v>
      </c>
      <c r="D92" s="435" t="s">
        <v>46</v>
      </c>
      <c r="E92" s="436" t="s">
        <v>162</v>
      </c>
      <c r="F92" s="436" t="s">
        <v>163</v>
      </c>
      <c r="G92" s="209" t="s">
        <v>49</v>
      </c>
      <c r="H92" s="209" t="s">
        <v>49</v>
      </c>
      <c r="I92" s="209" t="s">
        <v>49</v>
      </c>
      <c r="J92" s="209" t="s">
        <v>49</v>
      </c>
      <c r="K92" s="209">
        <f t="shared" si="2"/>
        <v>41402</v>
      </c>
      <c r="L92" s="209">
        <f t="shared" si="0"/>
        <v>41410</v>
      </c>
      <c r="M92" s="209">
        <f t="shared" si="0"/>
        <v>41410</v>
      </c>
      <c r="N92" s="209">
        <f t="shared" si="3"/>
        <v>41410</v>
      </c>
      <c r="O92" s="209">
        <f t="shared" si="4"/>
        <v>41411</v>
      </c>
      <c r="P92" s="209">
        <f t="shared" si="5"/>
        <v>41414</v>
      </c>
      <c r="Q92" s="209" t="s">
        <v>49</v>
      </c>
      <c r="R92" s="209" t="s">
        <v>49</v>
      </c>
      <c r="S92" s="209" t="s">
        <v>49</v>
      </c>
      <c r="T92" s="209" t="s">
        <v>49</v>
      </c>
      <c r="U92" s="209">
        <f t="shared" si="1"/>
        <v>41414</v>
      </c>
      <c r="V92" s="209">
        <f t="shared" si="1"/>
        <v>41418</v>
      </c>
      <c r="W92" s="209">
        <f t="shared" si="6"/>
        <v>41422</v>
      </c>
      <c r="X92" s="209">
        <v>41425</v>
      </c>
      <c r="Y92" s="210"/>
      <c r="Z92" s="210"/>
      <c r="AA92" s="211">
        <v>50000</v>
      </c>
      <c r="AB92" s="433"/>
    </row>
    <row r="93" spans="1:28" ht="45" x14ac:dyDescent="0.25">
      <c r="A93" s="26"/>
      <c r="B93" s="447" t="s">
        <v>164</v>
      </c>
      <c r="C93" s="38"/>
      <c r="D93" s="29"/>
      <c r="E93" s="30"/>
      <c r="F93" s="30"/>
      <c r="G93" s="31"/>
      <c r="H93" s="31"/>
      <c r="I93" s="31"/>
      <c r="J93" s="31"/>
      <c r="K93" s="31"/>
      <c r="L93" s="31"/>
      <c r="M93" s="31"/>
      <c r="N93" s="31"/>
      <c r="O93" s="31"/>
      <c r="P93" s="32"/>
      <c r="Q93" s="32"/>
      <c r="R93" s="32"/>
      <c r="S93" s="32"/>
      <c r="T93" s="32"/>
      <c r="U93" s="32"/>
      <c r="V93" s="32"/>
      <c r="W93" s="32"/>
      <c r="X93" s="33"/>
      <c r="Y93" s="45"/>
      <c r="Z93" s="45"/>
      <c r="AA93" s="43"/>
      <c r="AB93" s="46"/>
    </row>
    <row r="94" spans="1:28" s="421" customFormat="1" ht="25.5" x14ac:dyDescent="0.25">
      <c r="A94" s="458">
        <v>42</v>
      </c>
      <c r="B94" s="459" t="s">
        <v>165</v>
      </c>
      <c r="C94" s="206" t="str">
        <f t="shared" si="7"/>
        <v xml:space="preserve">2C </v>
      </c>
      <c r="D94" s="435" t="s">
        <v>46</v>
      </c>
      <c r="E94" s="436" t="s">
        <v>166</v>
      </c>
      <c r="F94" s="436" t="s">
        <v>163</v>
      </c>
      <c r="G94" s="209" t="s">
        <v>49</v>
      </c>
      <c r="H94" s="209" t="s">
        <v>49</v>
      </c>
      <c r="I94" s="209" t="s">
        <v>49</v>
      </c>
      <c r="J94" s="209" t="s">
        <v>49</v>
      </c>
      <c r="K94" s="209">
        <f t="shared" si="2"/>
        <v>41402</v>
      </c>
      <c r="L94" s="209">
        <f t="shared" si="0"/>
        <v>41410</v>
      </c>
      <c r="M94" s="209">
        <f t="shared" si="0"/>
        <v>41410</v>
      </c>
      <c r="N94" s="209">
        <f t="shared" si="3"/>
        <v>41410</v>
      </c>
      <c r="O94" s="209">
        <f t="shared" si="4"/>
        <v>41411</v>
      </c>
      <c r="P94" s="209">
        <f t="shared" si="5"/>
        <v>41414</v>
      </c>
      <c r="Q94" s="209" t="s">
        <v>49</v>
      </c>
      <c r="R94" s="209" t="s">
        <v>49</v>
      </c>
      <c r="S94" s="209" t="s">
        <v>49</v>
      </c>
      <c r="T94" s="209" t="s">
        <v>49</v>
      </c>
      <c r="U94" s="209">
        <f t="shared" si="1"/>
        <v>41414</v>
      </c>
      <c r="V94" s="209">
        <f t="shared" si="1"/>
        <v>41418</v>
      </c>
      <c r="W94" s="209">
        <f t="shared" si="6"/>
        <v>41422</v>
      </c>
      <c r="X94" s="209">
        <v>41425</v>
      </c>
      <c r="Y94" s="210"/>
      <c r="Z94" s="210"/>
      <c r="AA94" s="211">
        <v>10000</v>
      </c>
      <c r="AB94" s="433"/>
    </row>
    <row r="95" spans="1:28" x14ac:dyDescent="0.25">
      <c r="A95" s="26"/>
      <c r="B95" s="447" t="s">
        <v>167</v>
      </c>
      <c r="C95" s="38"/>
      <c r="D95" s="29"/>
      <c r="E95" s="30"/>
      <c r="F95" s="30"/>
      <c r="G95" s="31"/>
      <c r="H95" s="31"/>
      <c r="I95" s="31"/>
      <c r="J95" s="31"/>
      <c r="K95" s="31"/>
      <c r="L95" s="31"/>
      <c r="M95" s="31"/>
      <c r="N95" s="31"/>
      <c r="O95" s="31"/>
      <c r="P95" s="32"/>
      <c r="Q95" s="32"/>
      <c r="R95" s="32"/>
      <c r="S95" s="32"/>
      <c r="T95" s="32"/>
      <c r="U95" s="32"/>
      <c r="V95" s="32"/>
      <c r="W95" s="32"/>
      <c r="X95" s="33"/>
      <c r="Y95" s="45"/>
      <c r="Z95" s="45"/>
      <c r="AA95" s="43"/>
      <c r="AB95" s="46"/>
    </row>
    <row r="96" spans="1:28" s="421" customFormat="1" ht="25.5" x14ac:dyDescent="0.25">
      <c r="A96" s="458">
        <v>43</v>
      </c>
      <c r="B96" s="459" t="s">
        <v>168</v>
      </c>
      <c r="C96" s="206" t="str">
        <f t="shared" si="7"/>
        <v xml:space="preserve">2C </v>
      </c>
      <c r="D96" s="435" t="s">
        <v>46</v>
      </c>
      <c r="E96" s="436" t="s">
        <v>169</v>
      </c>
      <c r="F96" s="436" t="s">
        <v>163</v>
      </c>
      <c r="G96" s="209" t="s">
        <v>49</v>
      </c>
      <c r="H96" s="209" t="s">
        <v>49</v>
      </c>
      <c r="I96" s="209" t="s">
        <v>49</v>
      </c>
      <c r="J96" s="209" t="s">
        <v>49</v>
      </c>
      <c r="K96" s="209">
        <f t="shared" si="2"/>
        <v>41402</v>
      </c>
      <c r="L96" s="209">
        <f t="shared" si="0"/>
        <v>41410</v>
      </c>
      <c r="M96" s="209">
        <f t="shared" si="0"/>
        <v>41410</v>
      </c>
      <c r="N96" s="209">
        <f t="shared" si="3"/>
        <v>41410</v>
      </c>
      <c r="O96" s="209">
        <f t="shared" si="4"/>
        <v>41411</v>
      </c>
      <c r="P96" s="209">
        <f t="shared" si="5"/>
        <v>41414</v>
      </c>
      <c r="Q96" s="209" t="s">
        <v>49</v>
      </c>
      <c r="R96" s="209" t="s">
        <v>49</v>
      </c>
      <c r="S96" s="209" t="s">
        <v>49</v>
      </c>
      <c r="T96" s="209" t="s">
        <v>49</v>
      </c>
      <c r="U96" s="209">
        <f t="shared" si="1"/>
        <v>41414</v>
      </c>
      <c r="V96" s="209">
        <f t="shared" si="1"/>
        <v>41418</v>
      </c>
      <c r="W96" s="209">
        <f t="shared" si="6"/>
        <v>41422</v>
      </c>
      <c r="X96" s="209">
        <v>41425</v>
      </c>
      <c r="Y96" s="210"/>
      <c r="Z96" s="210"/>
      <c r="AA96" s="211">
        <v>10000</v>
      </c>
      <c r="AB96" s="433"/>
    </row>
    <row r="97" spans="1:28" ht="30" x14ac:dyDescent="0.25">
      <c r="A97" s="26"/>
      <c r="B97" s="447" t="s">
        <v>170</v>
      </c>
      <c r="C97" s="38"/>
      <c r="D97" s="29"/>
      <c r="E97" s="30"/>
      <c r="F97" s="30"/>
      <c r="G97" s="31"/>
      <c r="H97" s="31"/>
      <c r="I97" s="31"/>
      <c r="J97" s="31"/>
      <c r="K97" s="31"/>
      <c r="L97" s="31"/>
      <c r="M97" s="31"/>
      <c r="N97" s="31"/>
      <c r="O97" s="31"/>
      <c r="P97" s="32"/>
      <c r="Q97" s="32"/>
      <c r="R97" s="32"/>
      <c r="S97" s="32"/>
      <c r="T97" s="32"/>
      <c r="U97" s="32"/>
      <c r="V97" s="32"/>
      <c r="W97" s="32"/>
      <c r="X97" s="33"/>
      <c r="Y97" s="45"/>
      <c r="Z97" s="45"/>
      <c r="AA97" s="43"/>
      <c r="AB97" s="46"/>
    </row>
    <row r="98" spans="1:28" s="421" customFormat="1" ht="25.5" x14ac:dyDescent="0.25">
      <c r="A98" s="458">
        <v>44</v>
      </c>
      <c r="B98" s="459" t="s">
        <v>83</v>
      </c>
      <c r="C98" s="206" t="str">
        <f t="shared" si="7"/>
        <v xml:space="preserve">2C </v>
      </c>
      <c r="D98" s="435" t="s">
        <v>46</v>
      </c>
      <c r="E98" s="436" t="s">
        <v>62</v>
      </c>
      <c r="F98" s="436" t="s">
        <v>163</v>
      </c>
      <c r="G98" s="209" t="s">
        <v>49</v>
      </c>
      <c r="H98" s="209" t="s">
        <v>49</v>
      </c>
      <c r="I98" s="209" t="s">
        <v>49</v>
      </c>
      <c r="J98" s="209" t="s">
        <v>49</v>
      </c>
      <c r="K98" s="209">
        <f t="shared" si="2"/>
        <v>41402</v>
      </c>
      <c r="L98" s="209">
        <f t="shared" si="0"/>
        <v>41410</v>
      </c>
      <c r="M98" s="209">
        <f t="shared" si="0"/>
        <v>41410</v>
      </c>
      <c r="N98" s="209">
        <f t="shared" si="3"/>
        <v>41410</v>
      </c>
      <c r="O98" s="209">
        <f t="shared" si="4"/>
        <v>41411</v>
      </c>
      <c r="P98" s="209">
        <f t="shared" si="5"/>
        <v>41414</v>
      </c>
      <c r="Q98" s="209" t="s">
        <v>49</v>
      </c>
      <c r="R98" s="209" t="s">
        <v>49</v>
      </c>
      <c r="S98" s="209" t="s">
        <v>49</v>
      </c>
      <c r="T98" s="209" t="s">
        <v>49</v>
      </c>
      <c r="U98" s="209">
        <f t="shared" si="1"/>
        <v>41414</v>
      </c>
      <c r="V98" s="209">
        <f t="shared" si="1"/>
        <v>41418</v>
      </c>
      <c r="W98" s="209">
        <f t="shared" si="6"/>
        <v>41422</v>
      </c>
      <c r="X98" s="209">
        <v>41425</v>
      </c>
      <c r="Y98" s="210"/>
      <c r="Z98" s="210"/>
      <c r="AA98" s="211">
        <v>20000</v>
      </c>
      <c r="AB98" s="433"/>
    </row>
    <row r="99" spans="1:28" ht="30" x14ac:dyDescent="0.25">
      <c r="A99" s="26"/>
      <c r="B99" s="447" t="s">
        <v>171</v>
      </c>
      <c r="C99" s="38"/>
      <c r="D99" s="29"/>
      <c r="E99" s="30"/>
      <c r="F99" s="30"/>
      <c r="G99" s="31"/>
      <c r="H99" s="31"/>
      <c r="I99" s="31"/>
      <c r="J99" s="31"/>
      <c r="K99" s="31"/>
      <c r="L99" s="31"/>
      <c r="M99" s="31"/>
      <c r="N99" s="31"/>
      <c r="O99" s="31"/>
      <c r="P99" s="32"/>
      <c r="Q99" s="32"/>
      <c r="R99" s="32"/>
      <c r="S99" s="32"/>
      <c r="T99" s="32"/>
      <c r="U99" s="32"/>
      <c r="V99" s="32"/>
      <c r="W99" s="32"/>
      <c r="X99" s="33"/>
      <c r="Y99" s="45"/>
      <c r="Z99" s="45"/>
      <c r="AA99" s="43"/>
      <c r="AB99" s="46"/>
    </row>
    <row r="100" spans="1:28" s="421" customFormat="1" ht="26.25" x14ac:dyDescent="0.25">
      <c r="A100" s="458">
        <v>45</v>
      </c>
      <c r="B100" s="459" t="s">
        <v>65</v>
      </c>
      <c r="C100" s="206" t="str">
        <f t="shared" si="7"/>
        <v xml:space="preserve">2C </v>
      </c>
      <c r="D100" s="435" t="s">
        <v>46</v>
      </c>
      <c r="E100" s="436" t="s">
        <v>66</v>
      </c>
      <c r="F100" s="436" t="s">
        <v>163</v>
      </c>
      <c r="G100" s="209" t="s">
        <v>49</v>
      </c>
      <c r="H100" s="209" t="s">
        <v>49</v>
      </c>
      <c r="I100" s="209" t="s">
        <v>49</v>
      </c>
      <c r="J100" s="209" t="s">
        <v>49</v>
      </c>
      <c r="K100" s="209">
        <f t="shared" si="2"/>
        <v>41402</v>
      </c>
      <c r="L100" s="209">
        <f t="shared" ref="L100:M134" si="8">SUM(M100*1)</f>
        <v>41410</v>
      </c>
      <c r="M100" s="209">
        <f t="shared" si="8"/>
        <v>41410</v>
      </c>
      <c r="N100" s="209">
        <f t="shared" si="3"/>
        <v>41410</v>
      </c>
      <c r="O100" s="209">
        <f t="shared" si="4"/>
        <v>41411</v>
      </c>
      <c r="P100" s="209">
        <f t="shared" si="5"/>
        <v>41414</v>
      </c>
      <c r="Q100" s="209" t="s">
        <v>49</v>
      </c>
      <c r="R100" s="209" t="s">
        <v>49</v>
      </c>
      <c r="S100" s="209" t="s">
        <v>49</v>
      </c>
      <c r="T100" s="209" t="s">
        <v>49</v>
      </c>
      <c r="U100" s="209">
        <f t="shared" ref="U100:V134" si="9">SUM(V100-4)</f>
        <v>41414</v>
      </c>
      <c r="V100" s="209">
        <f t="shared" si="9"/>
        <v>41418</v>
      </c>
      <c r="W100" s="209">
        <f t="shared" si="6"/>
        <v>41422</v>
      </c>
      <c r="X100" s="209">
        <v>41425</v>
      </c>
      <c r="Y100" s="210"/>
      <c r="Z100" s="210"/>
      <c r="AA100" s="211">
        <v>3200</v>
      </c>
      <c r="AB100" s="433"/>
    </row>
    <row r="101" spans="1:28" ht="30" x14ac:dyDescent="0.25">
      <c r="A101" s="26"/>
      <c r="B101" s="447" t="s">
        <v>172</v>
      </c>
      <c r="C101" s="38"/>
      <c r="D101" s="29"/>
      <c r="E101" s="30"/>
      <c r="F101" s="30"/>
      <c r="G101" s="31"/>
      <c r="H101" s="31"/>
      <c r="I101" s="31"/>
      <c r="J101" s="31"/>
      <c r="K101" s="31"/>
      <c r="L101" s="31"/>
      <c r="M101" s="31"/>
      <c r="N101" s="31"/>
      <c r="O101" s="31"/>
      <c r="P101" s="32"/>
      <c r="Q101" s="32"/>
      <c r="R101" s="32"/>
      <c r="S101" s="32"/>
      <c r="T101" s="32"/>
      <c r="U101" s="32"/>
      <c r="V101" s="32"/>
      <c r="W101" s="32"/>
      <c r="X101" s="33"/>
      <c r="Y101" s="45"/>
      <c r="Z101" s="45"/>
      <c r="AA101" s="43"/>
      <c r="AB101" s="46"/>
    </row>
    <row r="102" spans="1:28" s="421" customFormat="1" ht="26.25" x14ac:dyDescent="0.25">
      <c r="A102" s="458">
        <v>46</v>
      </c>
      <c r="B102" s="459" t="s">
        <v>173</v>
      </c>
      <c r="C102" s="206" t="str">
        <f t="shared" si="7"/>
        <v xml:space="preserve">2C </v>
      </c>
      <c r="D102" s="435" t="s">
        <v>46</v>
      </c>
      <c r="E102" s="436" t="s">
        <v>174</v>
      </c>
      <c r="F102" s="436" t="s">
        <v>163</v>
      </c>
      <c r="G102" s="209" t="s">
        <v>49</v>
      </c>
      <c r="H102" s="209" t="s">
        <v>49</v>
      </c>
      <c r="I102" s="209" t="s">
        <v>49</v>
      </c>
      <c r="J102" s="209" t="s">
        <v>49</v>
      </c>
      <c r="K102" s="209">
        <f t="shared" si="2"/>
        <v>41402</v>
      </c>
      <c r="L102" s="209">
        <f t="shared" si="8"/>
        <v>41410</v>
      </c>
      <c r="M102" s="209">
        <f t="shared" si="8"/>
        <v>41410</v>
      </c>
      <c r="N102" s="209">
        <f t="shared" si="3"/>
        <v>41410</v>
      </c>
      <c r="O102" s="209">
        <f t="shared" si="4"/>
        <v>41411</v>
      </c>
      <c r="P102" s="209">
        <f t="shared" si="5"/>
        <v>41414</v>
      </c>
      <c r="Q102" s="209" t="s">
        <v>49</v>
      </c>
      <c r="R102" s="209" t="s">
        <v>49</v>
      </c>
      <c r="S102" s="209" t="s">
        <v>49</v>
      </c>
      <c r="T102" s="209" t="s">
        <v>49</v>
      </c>
      <c r="U102" s="209">
        <f t="shared" si="9"/>
        <v>41414</v>
      </c>
      <c r="V102" s="209">
        <f t="shared" si="9"/>
        <v>41418</v>
      </c>
      <c r="W102" s="209">
        <f t="shared" si="6"/>
        <v>41422</v>
      </c>
      <c r="X102" s="209">
        <v>41425</v>
      </c>
      <c r="Y102" s="210"/>
      <c r="Z102" s="210"/>
      <c r="AA102" s="211">
        <v>4000</v>
      </c>
      <c r="AB102" s="433"/>
    </row>
    <row r="103" spans="1:28" ht="45" x14ac:dyDescent="0.25">
      <c r="A103" s="26"/>
      <c r="B103" s="447" t="s">
        <v>175</v>
      </c>
      <c r="C103" s="38"/>
      <c r="D103" s="29"/>
      <c r="E103" s="30"/>
      <c r="F103" s="30"/>
      <c r="G103" s="31"/>
      <c r="H103" s="31"/>
      <c r="I103" s="31"/>
      <c r="J103" s="31"/>
      <c r="K103" s="31"/>
      <c r="L103" s="31"/>
      <c r="M103" s="31"/>
      <c r="N103" s="31"/>
      <c r="O103" s="31"/>
      <c r="P103" s="32"/>
      <c r="Q103" s="32"/>
      <c r="R103" s="32"/>
      <c r="S103" s="32"/>
      <c r="T103" s="32"/>
      <c r="U103" s="32"/>
      <c r="V103" s="32"/>
      <c r="W103" s="32"/>
      <c r="X103" s="33"/>
      <c r="Y103" s="45"/>
      <c r="Z103" s="45"/>
      <c r="AA103" s="43"/>
      <c r="AB103" s="46"/>
    </row>
    <row r="104" spans="1:28" s="421" customFormat="1" ht="25.5" x14ac:dyDescent="0.25">
      <c r="A104" s="458">
        <v>47</v>
      </c>
      <c r="B104" s="459" t="s">
        <v>176</v>
      </c>
      <c r="C104" s="206" t="str">
        <f t="shared" si="7"/>
        <v>3C</v>
      </c>
      <c r="D104" s="435" t="s">
        <v>46</v>
      </c>
      <c r="E104" s="436" t="s">
        <v>177</v>
      </c>
      <c r="F104" s="436" t="s">
        <v>163</v>
      </c>
      <c r="G104" s="209" t="s">
        <v>49</v>
      </c>
      <c r="H104" s="209" t="s">
        <v>49</v>
      </c>
      <c r="I104" s="209" t="s">
        <v>49</v>
      </c>
      <c r="J104" s="209" t="s">
        <v>49</v>
      </c>
      <c r="K104" s="209">
        <f t="shared" si="2"/>
        <v>41402</v>
      </c>
      <c r="L104" s="209">
        <f t="shared" si="8"/>
        <v>41410</v>
      </c>
      <c r="M104" s="209">
        <f t="shared" si="8"/>
        <v>41410</v>
      </c>
      <c r="N104" s="209">
        <f t="shared" si="3"/>
        <v>41410</v>
      </c>
      <c r="O104" s="209">
        <f t="shared" si="4"/>
        <v>41411</v>
      </c>
      <c r="P104" s="209">
        <f t="shared" si="5"/>
        <v>41414</v>
      </c>
      <c r="Q104" s="209" t="s">
        <v>49</v>
      </c>
      <c r="R104" s="209" t="s">
        <v>49</v>
      </c>
      <c r="S104" s="209" t="s">
        <v>49</v>
      </c>
      <c r="T104" s="209" t="s">
        <v>49</v>
      </c>
      <c r="U104" s="209">
        <f t="shared" si="9"/>
        <v>41414</v>
      </c>
      <c r="V104" s="209">
        <f t="shared" si="9"/>
        <v>41418</v>
      </c>
      <c r="W104" s="209">
        <f t="shared" si="6"/>
        <v>41422</v>
      </c>
      <c r="X104" s="209">
        <v>41425</v>
      </c>
      <c r="Y104" s="210"/>
      <c r="Z104" s="210"/>
      <c r="AA104" s="211">
        <v>132000</v>
      </c>
      <c r="AB104" s="433"/>
    </row>
    <row r="105" spans="1:28" ht="26.25" x14ac:dyDescent="0.25">
      <c r="A105" s="26"/>
      <c r="B105" s="47" t="s">
        <v>178</v>
      </c>
      <c r="C105" s="38"/>
      <c r="D105" s="29"/>
      <c r="E105" s="30"/>
      <c r="F105" s="30"/>
      <c r="G105" s="31"/>
      <c r="H105" s="31"/>
      <c r="I105" s="31"/>
      <c r="J105" s="31"/>
      <c r="K105" s="31"/>
      <c r="L105" s="31"/>
      <c r="M105" s="31"/>
      <c r="N105" s="31"/>
      <c r="O105" s="31"/>
      <c r="P105" s="32"/>
      <c r="Q105" s="32"/>
      <c r="R105" s="32"/>
      <c r="S105" s="32"/>
      <c r="T105" s="32"/>
      <c r="U105" s="32"/>
      <c r="V105" s="32"/>
      <c r="W105" s="32"/>
      <c r="X105" s="33"/>
      <c r="Y105" s="45"/>
      <c r="Z105" s="45"/>
      <c r="AA105" s="43"/>
      <c r="AB105" s="46"/>
    </row>
    <row r="106" spans="1:28" s="421" customFormat="1" ht="25.5" x14ac:dyDescent="0.25">
      <c r="A106" s="458">
        <v>48</v>
      </c>
      <c r="B106" s="459" t="s">
        <v>179</v>
      </c>
      <c r="C106" s="206" t="str">
        <f t="shared" si="7"/>
        <v xml:space="preserve">2C </v>
      </c>
      <c r="D106" s="435" t="s">
        <v>46</v>
      </c>
      <c r="E106" s="436" t="s">
        <v>180</v>
      </c>
      <c r="F106" s="436" t="s">
        <v>181</v>
      </c>
      <c r="G106" s="209" t="s">
        <v>49</v>
      </c>
      <c r="H106" s="209" t="s">
        <v>49</v>
      </c>
      <c r="I106" s="209" t="s">
        <v>49</v>
      </c>
      <c r="J106" s="209" t="s">
        <v>49</v>
      </c>
      <c r="K106" s="209">
        <f t="shared" si="2"/>
        <v>41409</v>
      </c>
      <c r="L106" s="209">
        <f t="shared" si="8"/>
        <v>41417</v>
      </c>
      <c r="M106" s="209">
        <f t="shared" si="8"/>
        <v>41417</v>
      </c>
      <c r="N106" s="209">
        <f t="shared" si="3"/>
        <v>41417</v>
      </c>
      <c r="O106" s="209">
        <f t="shared" si="4"/>
        <v>41418</v>
      </c>
      <c r="P106" s="209">
        <f t="shared" si="5"/>
        <v>41421</v>
      </c>
      <c r="Q106" s="209" t="s">
        <v>49</v>
      </c>
      <c r="R106" s="209" t="s">
        <v>49</v>
      </c>
      <c r="S106" s="209" t="s">
        <v>49</v>
      </c>
      <c r="T106" s="209" t="s">
        <v>49</v>
      </c>
      <c r="U106" s="209">
        <f t="shared" si="9"/>
        <v>41421</v>
      </c>
      <c r="V106" s="209">
        <f t="shared" si="9"/>
        <v>41425</v>
      </c>
      <c r="W106" s="209">
        <f t="shared" si="6"/>
        <v>41429</v>
      </c>
      <c r="X106" s="209">
        <v>41432</v>
      </c>
      <c r="Y106" s="210"/>
      <c r="Z106" s="210"/>
      <c r="AA106" s="211">
        <v>7500</v>
      </c>
      <c r="AB106" s="433"/>
    </row>
    <row r="107" spans="1:28" ht="105" x14ac:dyDescent="0.25">
      <c r="A107" s="26"/>
      <c r="B107" s="447" t="s">
        <v>182</v>
      </c>
      <c r="C107" s="38"/>
      <c r="D107" s="29"/>
      <c r="E107" s="30"/>
      <c r="F107" s="30"/>
      <c r="G107" s="31"/>
      <c r="H107" s="31"/>
      <c r="I107" s="31"/>
      <c r="J107" s="31"/>
      <c r="K107" s="31"/>
      <c r="L107" s="31"/>
      <c r="M107" s="31"/>
      <c r="N107" s="31"/>
      <c r="O107" s="31"/>
      <c r="P107" s="32"/>
      <c r="Q107" s="32"/>
      <c r="R107" s="32"/>
      <c r="S107" s="32"/>
      <c r="T107" s="32"/>
      <c r="U107" s="32"/>
      <c r="V107" s="32"/>
      <c r="W107" s="32"/>
      <c r="X107" s="33"/>
      <c r="Y107" s="45"/>
      <c r="Z107" s="45"/>
      <c r="AA107" s="43"/>
      <c r="AB107" s="46"/>
    </row>
    <row r="108" spans="1:28" s="421" customFormat="1" ht="25.5" x14ac:dyDescent="0.25">
      <c r="A108" s="458">
        <v>49</v>
      </c>
      <c r="B108" s="459" t="s">
        <v>183</v>
      </c>
      <c r="C108" s="206" t="str">
        <f t="shared" si="7"/>
        <v xml:space="preserve">2C </v>
      </c>
      <c r="D108" s="435" t="s">
        <v>46</v>
      </c>
      <c r="E108" s="436" t="s">
        <v>184</v>
      </c>
      <c r="F108" s="436" t="s">
        <v>181</v>
      </c>
      <c r="G108" s="209" t="s">
        <v>49</v>
      </c>
      <c r="H108" s="209" t="s">
        <v>49</v>
      </c>
      <c r="I108" s="209" t="s">
        <v>49</v>
      </c>
      <c r="J108" s="209" t="s">
        <v>49</v>
      </c>
      <c r="K108" s="209">
        <f t="shared" si="2"/>
        <v>41409</v>
      </c>
      <c r="L108" s="209">
        <f t="shared" si="8"/>
        <v>41417</v>
      </c>
      <c r="M108" s="209">
        <f t="shared" si="8"/>
        <v>41417</v>
      </c>
      <c r="N108" s="209">
        <f t="shared" si="3"/>
        <v>41417</v>
      </c>
      <c r="O108" s="209">
        <f t="shared" si="4"/>
        <v>41418</v>
      </c>
      <c r="P108" s="209">
        <f t="shared" si="5"/>
        <v>41421</v>
      </c>
      <c r="Q108" s="209" t="s">
        <v>49</v>
      </c>
      <c r="R108" s="209" t="s">
        <v>49</v>
      </c>
      <c r="S108" s="209" t="s">
        <v>49</v>
      </c>
      <c r="T108" s="209" t="s">
        <v>49</v>
      </c>
      <c r="U108" s="209">
        <f t="shared" si="9"/>
        <v>41421</v>
      </c>
      <c r="V108" s="209">
        <f t="shared" si="9"/>
        <v>41425</v>
      </c>
      <c r="W108" s="209">
        <f t="shared" si="6"/>
        <v>41429</v>
      </c>
      <c r="X108" s="209">
        <v>41432</v>
      </c>
      <c r="Y108" s="210"/>
      <c r="Z108" s="210"/>
      <c r="AA108" s="211">
        <v>5000</v>
      </c>
      <c r="AB108" s="433"/>
    </row>
    <row r="109" spans="1:28" ht="26.25" x14ac:dyDescent="0.25">
      <c r="A109" s="26"/>
      <c r="B109" s="47" t="s">
        <v>185</v>
      </c>
      <c r="C109" s="38"/>
      <c r="D109" s="29"/>
      <c r="E109" s="30"/>
      <c r="F109" s="30"/>
      <c r="G109" s="31"/>
      <c r="H109" s="31"/>
      <c r="I109" s="31"/>
      <c r="J109" s="31"/>
      <c r="K109" s="31"/>
      <c r="L109" s="31"/>
      <c r="M109" s="31"/>
      <c r="N109" s="31"/>
      <c r="O109" s="31"/>
      <c r="P109" s="32"/>
      <c r="Q109" s="32"/>
      <c r="R109" s="32"/>
      <c r="S109" s="32"/>
      <c r="T109" s="32"/>
      <c r="U109" s="32"/>
      <c r="V109" s="32"/>
      <c r="W109" s="32"/>
      <c r="X109" s="33"/>
      <c r="Y109" s="45"/>
      <c r="Z109" s="45"/>
      <c r="AA109" s="43"/>
      <c r="AB109" s="46"/>
    </row>
    <row r="110" spans="1:28" s="421" customFormat="1" ht="25.5" x14ac:dyDescent="0.25">
      <c r="A110" s="458">
        <v>50</v>
      </c>
      <c r="B110" s="459" t="s">
        <v>186</v>
      </c>
      <c r="C110" s="206" t="str">
        <f t="shared" si="7"/>
        <v xml:space="preserve">2C </v>
      </c>
      <c r="D110" s="435" t="s">
        <v>46</v>
      </c>
      <c r="E110" s="436" t="s">
        <v>187</v>
      </c>
      <c r="F110" s="436" t="s">
        <v>181</v>
      </c>
      <c r="G110" s="209" t="s">
        <v>49</v>
      </c>
      <c r="H110" s="209" t="s">
        <v>49</v>
      </c>
      <c r="I110" s="209" t="s">
        <v>49</v>
      </c>
      <c r="J110" s="209" t="s">
        <v>49</v>
      </c>
      <c r="K110" s="209">
        <f t="shared" si="2"/>
        <v>41409</v>
      </c>
      <c r="L110" s="209">
        <f t="shared" si="8"/>
        <v>41417</v>
      </c>
      <c r="M110" s="209">
        <f t="shared" si="8"/>
        <v>41417</v>
      </c>
      <c r="N110" s="209">
        <f t="shared" si="3"/>
        <v>41417</v>
      </c>
      <c r="O110" s="209">
        <f t="shared" si="4"/>
        <v>41418</v>
      </c>
      <c r="P110" s="209">
        <f t="shared" si="5"/>
        <v>41421</v>
      </c>
      <c r="Q110" s="209" t="s">
        <v>49</v>
      </c>
      <c r="R110" s="209" t="s">
        <v>49</v>
      </c>
      <c r="S110" s="209" t="s">
        <v>49</v>
      </c>
      <c r="T110" s="209" t="s">
        <v>49</v>
      </c>
      <c r="U110" s="209">
        <f t="shared" si="9"/>
        <v>41421</v>
      </c>
      <c r="V110" s="209">
        <f t="shared" si="9"/>
        <v>41425</v>
      </c>
      <c r="W110" s="209">
        <f t="shared" si="6"/>
        <v>41429</v>
      </c>
      <c r="X110" s="209">
        <v>41432</v>
      </c>
      <c r="Y110" s="210"/>
      <c r="Z110" s="210"/>
      <c r="AA110" s="211">
        <v>5000</v>
      </c>
      <c r="AB110" s="433"/>
    </row>
    <row r="111" spans="1:28" ht="90" x14ac:dyDescent="0.25">
      <c r="A111" s="26"/>
      <c r="B111" s="447" t="s">
        <v>188</v>
      </c>
      <c r="C111" s="38"/>
      <c r="D111" s="29"/>
      <c r="E111" s="30"/>
      <c r="F111" s="30"/>
      <c r="G111" s="31"/>
      <c r="H111" s="31"/>
      <c r="I111" s="31"/>
      <c r="J111" s="31"/>
      <c r="K111" s="31"/>
      <c r="L111" s="31"/>
      <c r="M111" s="31"/>
      <c r="N111" s="31"/>
      <c r="O111" s="31"/>
      <c r="P111" s="32"/>
      <c r="Q111" s="32"/>
      <c r="R111" s="32"/>
      <c r="S111" s="32"/>
      <c r="T111" s="32"/>
      <c r="U111" s="32"/>
      <c r="V111" s="32"/>
      <c r="W111" s="32"/>
      <c r="X111" s="33"/>
      <c r="Y111" s="45"/>
      <c r="Z111" s="45"/>
      <c r="AA111" s="43"/>
      <c r="AB111" s="46"/>
    </row>
    <row r="112" spans="1:28" s="421" customFormat="1" ht="26.25" x14ac:dyDescent="0.25">
      <c r="A112" s="458">
        <v>51</v>
      </c>
      <c r="B112" s="459" t="s">
        <v>189</v>
      </c>
      <c r="C112" s="206" t="str">
        <f t="shared" si="7"/>
        <v xml:space="preserve">2C </v>
      </c>
      <c r="D112" s="435" t="s">
        <v>46</v>
      </c>
      <c r="E112" s="436" t="s">
        <v>190</v>
      </c>
      <c r="F112" s="436" t="s">
        <v>181</v>
      </c>
      <c r="G112" s="209" t="s">
        <v>49</v>
      </c>
      <c r="H112" s="209" t="s">
        <v>49</v>
      </c>
      <c r="I112" s="209" t="s">
        <v>49</v>
      </c>
      <c r="J112" s="209" t="s">
        <v>49</v>
      </c>
      <c r="K112" s="209">
        <f t="shared" si="2"/>
        <v>41409</v>
      </c>
      <c r="L112" s="209">
        <f t="shared" si="8"/>
        <v>41417</v>
      </c>
      <c r="M112" s="209">
        <f t="shared" si="8"/>
        <v>41417</v>
      </c>
      <c r="N112" s="209">
        <f t="shared" si="3"/>
        <v>41417</v>
      </c>
      <c r="O112" s="209">
        <f t="shared" si="4"/>
        <v>41418</v>
      </c>
      <c r="P112" s="209">
        <f t="shared" si="5"/>
        <v>41421</v>
      </c>
      <c r="Q112" s="209" t="s">
        <v>49</v>
      </c>
      <c r="R112" s="209" t="s">
        <v>49</v>
      </c>
      <c r="S112" s="209" t="s">
        <v>49</v>
      </c>
      <c r="T112" s="209" t="s">
        <v>49</v>
      </c>
      <c r="U112" s="209">
        <f t="shared" si="9"/>
        <v>41421</v>
      </c>
      <c r="V112" s="209">
        <f t="shared" si="9"/>
        <v>41425</v>
      </c>
      <c r="W112" s="209">
        <f t="shared" si="6"/>
        <v>41429</v>
      </c>
      <c r="X112" s="209">
        <v>41432</v>
      </c>
      <c r="Y112" s="210"/>
      <c r="Z112" s="210"/>
      <c r="AA112" s="211">
        <v>2000</v>
      </c>
      <c r="AB112" s="433"/>
    </row>
    <row r="113" spans="1:28" ht="30" x14ac:dyDescent="0.25">
      <c r="A113" s="26"/>
      <c r="B113" s="447" t="s">
        <v>191</v>
      </c>
      <c r="C113" s="38"/>
      <c r="D113" s="29"/>
      <c r="E113" s="30"/>
      <c r="F113" s="30"/>
      <c r="G113" s="31"/>
      <c r="H113" s="31"/>
      <c r="I113" s="31"/>
      <c r="J113" s="31"/>
      <c r="K113" s="31"/>
      <c r="L113" s="31"/>
      <c r="M113" s="31"/>
      <c r="N113" s="31"/>
      <c r="O113" s="31"/>
      <c r="P113" s="32"/>
      <c r="Q113" s="32"/>
      <c r="R113" s="32"/>
      <c r="S113" s="32"/>
      <c r="T113" s="32"/>
      <c r="U113" s="32"/>
      <c r="V113" s="32"/>
      <c r="W113" s="32"/>
      <c r="X113" s="33"/>
      <c r="Y113" s="45"/>
      <c r="Z113" s="45"/>
      <c r="AA113" s="43"/>
      <c r="AB113" s="46"/>
    </row>
    <row r="114" spans="1:28" s="421" customFormat="1" ht="25.5" x14ac:dyDescent="0.25">
      <c r="A114" s="458">
        <v>52</v>
      </c>
      <c r="B114" s="459" t="s">
        <v>192</v>
      </c>
      <c r="C114" s="206" t="str">
        <f t="shared" si="7"/>
        <v xml:space="preserve">2C </v>
      </c>
      <c r="D114" s="435" t="s">
        <v>46</v>
      </c>
      <c r="E114" s="436" t="s">
        <v>193</v>
      </c>
      <c r="F114" s="436" t="s">
        <v>181</v>
      </c>
      <c r="G114" s="209" t="s">
        <v>49</v>
      </c>
      <c r="H114" s="209" t="s">
        <v>49</v>
      </c>
      <c r="I114" s="209" t="s">
        <v>49</v>
      </c>
      <c r="J114" s="209" t="s">
        <v>49</v>
      </c>
      <c r="K114" s="209">
        <f t="shared" si="2"/>
        <v>41409</v>
      </c>
      <c r="L114" s="209">
        <f t="shared" si="8"/>
        <v>41417</v>
      </c>
      <c r="M114" s="209">
        <f t="shared" si="8"/>
        <v>41417</v>
      </c>
      <c r="N114" s="209">
        <f t="shared" si="3"/>
        <v>41417</v>
      </c>
      <c r="O114" s="209">
        <f t="shared" si="4"/>
        <v>41418</v>
      </c>
      <c r="P114" s="209">
        <f t="shared" si="5"/>
        <v>41421</v>
      </c>
      <c r="Q114" s="209" t="s">
        <v>49</v>
      </c>
      <c r="R114" s="209" t="s">
        <v>49</v>
      </c>
      <c r="S114" s="209" t="s">
        <v>49</v>
      </c>
      <c r="T114" s="209" t="s">
        <v>49</v>
      </c>
      <c r="U114" s="209">
        <f t="shared" si="9"/>
        <v>41421</v>
      </c>
      <c r="V114" s="209">
        <f t="shared" si="9"/>
        <v>41425</v>
      </c>
      <c r="W114" s="209">
        <f t="shared" si="6"/>
        <v>41429</v>
      </c>
      <c r="X114" s="209">
        <v>41432</v>
      </c>
      <c r="Y114" s="210"/>
      <c r="Z114" s="210"/>
      <c r="AA114" s="211">
        <v>13980</v>
      </c>
      <c r="AB114" s="433"/>
    </row>
    <row r="115" spans="1:28" ht="30" x14ac:dyDescent="0.25">
      <c r="A115" s="26"/>
      <c r="B115" s="447" t="s">
        <v>194</v>
      </c>
      <c r="C115" s="38"/>
      <c r="D115" s="29"/>
      <c r="E115" s="30"/>
      <c r="F115" s="30"/>
      <c r="G115" s="31"/>
      <c r="H115" s="31"/>
      <c r="I115" s="31"/>
      <c r="J115" s="31"/>
      <c r="K115" s="31"/>
      <c r="L115" s="31"/>
      <c r="M115" s="31"/>
      <c r="N115" s="31"/>
      <c r="O115" s="31"/>
      <c r="P115" s="32"/>
      <c r="Q115" s="32"/>
      <c r="R115" s="32"/>
      <c r="S115" s="32"/>
      <c r="T115" s="32"/>
      <c r="U115" s="32"/>
      <c r="V115" s="32"/>
      <c r="W115" s="32"/>
      <c r="X115" s="33"/>
      <c r="Y115" s="45"/>
      <c r="Z115" s="45"/>
      <c r="AA115" s="43"/>
      <c r="AB115" s="46"/>
    </row>
    <row r="116" spans="1:28" s="421" customFormat="1" ht="26.25" x14ac:dyDescent="0.25">
      <c r="A116" s="458">
        <v>53</v>
      </c>
      <c r="B116" s="459" t="s">
        <v>80</v>
      </c>
      <c r="C116" s="206" t="str">
        <f t="shared" si="7"/>
        <v xml:space="preserve">2C </v>
      </c>
      <c r="D116" s="435" t="s">
        <v>46</v>
      </c>
      <c r="E116" s="436" t="s">
        <v>81</v>
      </c>
      <c r="F116" s="436" t="s">
        <v>181</v>
      </c>
      <c r="G116" s="209" t="s">
        <v>49</v>
      </c>
      <c r="H116" s="209" t="s">
        <v>49</v>
      </c>
      <c r="I116" s="209" t="s">
        <v>49</v>
      </c>
      <c r="J116" s="209" t="s">
        <v>49</v>
      </c>
      <c r="K116" s="209">
        <f t="shared" si="2"/>
        <v>41409</v>
      </c>
      <c r="L116" s="209">
        <f t="shared" si="8"/>
        <v>41417</v>
      </c>
      <c r="M116" s="209">
        <f t="shared" si="8"/>
        <v>41417</v>
      </c>
      <c r="N116" s="209">
        <f t="shared" si="3"/>
        <v>41417</v>
      </c>
      <c r="O116" s="209">
        <f t="shared" si="4"/>
        <v>41418</v>
      </c>
      <c r="P116" s="209">
        <f t="shared" si="5"/>
        <v>41421</v>
      </c>
      <c r="Q116" s="209" t="s">
        <v>49</v>
      </c>
      <c r="R116" s="209" t="s">
        <v>49</v>
      </c>
      <c r="S116" s="209" t="s">
        <v>49</v>
      </c>
      <c r="T116" s="209" t="s">
        <v>49</v>
      </c>
      <c r="U116" s="209">
        <f t="shared" si="9"/>
        <v>41421</v>
      </c>
      <c r="V116" s="209">
        <f t="shared" si="9"/>
        <v>41425</v>
      </c>
      <c r="W116" s="209">
        <f t="shared" si="6"/>
        <v>41429</v>
      </c>
      <c r="X116" s="209">
        <v>41432</v>
      </c>
      <c r="Y116" s="210"/>
      <c r="Z116" s="210"/>
      <c r="AA116" s="211">
        <v>5000</v>
      </c>
      <c r="AB116" s="433"/>
    </row>
    <row r="117" spans="1:28" ht="60" x14ac:dyDescent="0.25">
      <c r="A117" s="26"/>
      <c r="B117" s="447" t="s">
        <v>195</v>
      </c>
      <c r="C117" s="38"/>
      <c r="D117" s="29"/>
      <c r="E117" s="30"/>
      <c r="F117" s="30"/>
      <c r="G117" s="31"/>
      <c r="H117" s="31"/>
      <c r="I117" s="31"/>
      <c r="J117" s="31"/>
      <c r="K117" s="31"/>
      <c r="L117" s="31"/>
      <c r="M117" s="31"/>
      <c r="N117" s="31"/>
      <c r="O117" s="31"/>
      <c r="P117" s="32"/>
      <c r="Q117" s="32"/>
      <c r="R117" s="32"/>
      <c r="S117" s="32"/>
      <c r="T117" s="32"/>
      <c r="U117" s="32"/>
      <c r="V117" s="32"/>
      <c r="W117" s="32"/>
      <c r="X117" s="33"/>
      <c r="Y117" s="45"/>
      <c r="Z117" s="45"/>
      <c r="AA117" s="43"/>
      <c r="AB117" s="46"/>
    </row>
    <row r="118" spans="1:28" s="421" customFormat="1" ht="25.5" x14ac:dyDescent="0.25">
      <c r="A118" s="458">
        <v>54</v>
      </c>
      <c r="B118" s="459" t="s">
        <v>196</v>
      </c>
      <c r="C118" s="206" t="str">
        <f t="shared" si="7"/>
        <v xml:space="preserve">2C </v>
      </c>
      <c r="D118" s="435" t="s">
        <v>46</v>
      </c>
      <c r="E118" s="436" t="s">
        <v>197</v>
      </c>
      <c r="F118" s="436" t="s">
        <v>198</v>
      </c>
      <c r="G118" s="209" t="s">
        <v>49</v>
      </c>
      <c r="H118" s="209" t="s">
        <v>49</v>
      </c>
      <c r="I118" s="209" t="s">
        <v>49</v>
      </c>
      <c r="J118" s="209" t="s">
        <v>49</v>
      </c>
      <c r="K118" s="209">
        <f t="shared" si="2"/>
        <v>41416</v>
      </c>
      <c r="L118" s="209">
        <f t="shared" si="8"/>
        <v>41424</v>
      </c>
      <c r="M118" s="209">
        <f t="shared" si="8"/>
        <v>41424</v>
      </c>
      <c r="N118" s="209">
        <f t="shared" si="3"/>
        <v>41424</v>
      </c>
      <c r="O118" s="209">
        <f t="shared" si="4"/>
        <v>41425</v>
      </c>
      <c r="P118" s="209">
        <f t="shared" si="5"/>
        <v>41428</v>
      </c>
      <c r="Q118" s="209" t="s">
        <v>49</v>
      </c>
      <c r="R118" s="209" t="s">
        <v>49</v>
      </c>
      <c r="S118" s="209" t="s">
        <v>49</v>
      </c>
      <c r="T118" s="209" t="s">
        <v>49</v>
      </c>
      <c r="U118" s="209">
        <f t="shared" si="9"/>
        <v>41428</v>
      </c>
      <c r="V118" s="209">
        <f t="shared" si="9"/>
        <v>41432</v>
      </c>
      <c r="W118" s="209">
        <f t="shared" si="6"/>
        <v>41436</v>
      </c>
      <c r="X118" s="209">
        <v>41439</v>
      </c>
      <c r="Y118" s="210"/>
      <c r="Z118" s="210"/>
      <c r="AA118" s="211">
        <v>50000</v>
      </c>
      <c r="AB118" s="433"/>
    </row>
    <row r="119" spans="1:28" x14ac:dyDescent="0.25">
      <c r="A119" s="26"/>
      <c r="B119" s="447" t="s">
        <v>199</v>
      </c>
      <c r="C119" s="38"/>
      <c r="D119" s="29"/>
      <c r="E119" s="30"/>
      <c r="F119" s="30"/>
      <c r="G119" s="31"/>
      <c r="H119" s="31"/>
      <c r="I119" s="31"/>
      <c r="J119" s="31"/>
      <c r="K119" s="31"/>
      <c r="L119" s="31"/>
      <c r="M119" s="31"/>
      <c r="N119" s="31"/>
      <c r="O119" s="31"/>
      <c r="P119" s="32"/>
      <c r="Q119" s="32"/>
      <c r="R119" s="32"/>
      <c r="S119" s="32"/>
      <c r="T119" s="32"/>
      <c r="U119" s="32"/>
      <c r="V119" s="32"/>
      <c r="W119" s="32"/>
      <c r="X119" s="33"/>
      <c r="Y119" s="45"/>
      <c r="Z119" s="45"/>
      <c r="AA119" s="43"/>
      <c r="AB119" s="46"/>
    </row>
    <row r="120" spans="1:28" s="421" customFormat="1" ht="25.5" x14ac:dyDescent="0.25">
      <c r="A120" s="458">
        <v>55</v>
      </c>
      <c r="B120" s="459" t="s">
        <v>200</v>
      </c>
      <c r="C120" s="206" t="str">
        <f t="shared" si="7"/>
        <v xml:space="preserve">2C </v>
      </c>
      <c r="D120" s="435" t="s">
        <v>46</v>
      </c>
      <c r="E120" s="436" t="s">
        <v>201</v>
      </c>
      <c r="F120" s="436" t="s">
        <v>202</v>
      </c>
      <c r="G120" s="209" t="s">
        <v>49</v>
      </c>
      <c r="H120" s="209" t="s">
        <v>49</v>
      </c>
      <c r="I120" s="209" t="s">
        <v>49</v>
      </c>
      <c r="J120" s="209" t="s">
        <v>49</v>
      </c>
      <c r="K120" s="209">
        <f t="shared" si="2"/>
        <v>41430</v>
      </c>
      <c r="L120" s="209">
        <f t="shared" si="8"/>
        <v>41438</v>
      </c>
      <c r="M120" s="209">
        <f t="shared" si="8"/>
        <v>41438</v>
      </c>
      <c r="N120" s="209">
        <f t="shared" si="3"/>
        <v>41438</v>
      </c>
      <c r="O120" s="209">
        <f t="shared" si="4"/>
        <v>41439</v>
      </c>
      <c r="P120" s="209">
        <f t="shared" si="5"/>
        <v>41442</v>
      </c>
      <c r="Q120" s="209" t="s">
        <v>49</v>
      </c>
      <c r="R120" s="209" t="s">
        <v>49</v>
      </c>
      <c r="S120" s="209" t="s">
        <v>49</v>
      </c>
      <c r="T120" s="209" t="s">
        <v>49</v>
      </c>
      <c r="U120" s="209">
        <f t="shared" si="9"/>
        <v>41442</v>
      </c>
      <c r="V120" s="209">
        <f t="shared" si="9"/>
        <v>41446</v>
      </c>
      <c r="W120" s="209">
        <f t="shared" si="6"/>
        <v>41450</v>
      </c>
      <c r="X120" s="209">
        <v>41453</v>
      </c>
      <c r="Y120" s="210"/>
      <c r="Z120" s="210"/>
      <c r="AA120" s="211">
        <v>20000</v>
      </c>
      <c r="AB120" s="433"/>
    </row>
    <row r="121" spans="1:28" ht="45" x14ac:dyDescent="0.25">
      <c r="A121" s="26"/>
      <c r="B121" s="447" t="s">
        <v>203</v>
      </c>
      <c r="C121" s="38"/>
      <c r="D121" s="29"/>
      <c r="E121" s="30"/>
      <c r="F121" s="30"/>
      <c r="G121" s="31"/>
      <c r="H121" s="31"/>
      <c r="I121" s="31"/>
      <c r="J121" s="31"/>
      <c r="K121" s="31"/>
      <c r="L121" s="31"/>
      <c r="M121" s="31"/>
      <c r="N121" s="31"/>
      <c r="O121" s="31"/>
      <c r="P121" s="32"/>
      <c r="Q121" s="32"/>
      <c r="R121" s="32"/>
      <c r="S121" s="32"/>
      <c r="T121" s="32"/>
      <c r="U121" s="32"/>
      <c r="V121" s="32"/>
      <c r="W121" s="32"/>
      <c r="X121" s="33"/>
      <c r="Y121" s="45"/>
      <c r="Z121" s="45"/>
      <c r="AA121" s="43"/>
      <c r="AB121" s="46"/>
    </row>
    <row r="122" spans="1:28" s="421" customFormat="1" ht="25.5" x14ac:dyDescent="0.25">
      <c r="A122" s="458">
        <v>56</v>
      </c>
      <c r="B122" s="459" t="s">
        <v>204</v>
      </c>
      <c r="C122" s="206" t="str">
        <f t="shared" si="7"/>
        <v xml:space="preserve">2C </v>
      </c>
      <c r="D122" s="435" t="s">
        <v>46</v>
      </c>
      <c r="E122" s="436" t="s">
        <v>205</v>
      </c>
      <c r="F122" s="436" t="s">
        <v>202</v>
      </c>
      <c r="G122" s="209" t="s">
        <v>49</v>
      </c>
      <c r="H122" s="209" t="s">
        <v>49</v>
      </c>
      <c r="I122" s="209" t="s">
        <v>49</v>
      </c>
      <c r="J122" s="209" t="s">
        <v>49</v>
      </c>
      <c r="K122" s="209">
        <f t="shared" si="2"/>
        <v>41430</v>
      </c>
      <c r="L122" s="209">
        <f t="shared" si="8"/>
        <v>41438</v>
      </c>
      <c r="M122" s="209">
        <f t="shared" si="8"/>
        <v>41438</v>
      </c>
      <c r="N122" s="209">
        <f t="shared" si="3"/>
        <v>41438</v>
      </c>
      <c r="O122" s="209">
        <f t="shared" si="4"/>
        <v>41439</v>
      </c>
      <c r="P122" s="209">
        <f t="shared" si="5"/>
        <v>41442</v>
      </c>
      <c r="Q122" s="209" t="s">
        <v>49</v>
      </c>
      <c r="R122" s="209" t="s">
        <v>49</v>
      </c>
      <c r="S122" s="209" t="s">
        <v>49</v>
      </c>
      <c r="T122" s="209" t="s">
        <v>49</v>
      </c>
      <c r="U122" s="209">
        <f t="shared" si="9"/>
        <v>41442</v>
      </c>
      <c r="V122" s="209">
        <f t="shared" si="9"/>
        <v>41446</v>
      </c>
      <c r="W122" s="209">
        <f t="shared" si="6"/>
        <v>41450</v>
      </c>
      <c r="X122" s="209">
        <v>41453</v>
      </c>
      <c r="Y122" s="210"/>
      <c r="Z122" s="210"/>
      <c r="AA122" s="211">
        <v>10000</v>
      </c>
      <c r="AB122" s="433"/>
    </row>
    <row r="123" spans="1:28" ht="30" x14ac:dyDescent="0.25">
      <c r="A123" s="26"/>
      <c r="B123" s="447" t="s">
        <v>206</v>
      </c>
      <c r="C123" s="38"/>
      <c r="D123" s="29"/>
      <c r="E123" s="30"/>
      <c r="F123" s="30"/>
      <c r="G123" s="31"/>
      <c r="H123" s="31"/>
      <c r="I123" s="31"/>
      <c r="J123" s="31"/>
      <c r="K123" s="31"/>
      <c r="L123" s="31"/>
      <c r="M123" s="31"/>
      <c r="N123" s="31"/>
      <c r="O123" s="31"/>
      <c r="P123" s="32"/>
      <c r="Q123" s="32"/>
      <c r="R123" s="32"/>
      <c r="S123" s="32"/>
      <c r="T123" s="32"/>
      <c r="U123" s="32"/>
      <c r="V123" s="32"/>
      <c r="W123" s="32"/>
      <c r="X123" s="33"/>
      <c r="Y123" s="45"/>
      <c r="Z123" s="45"/>
      <c r="AA123" s="43"/>
      <c r="AB123" s="46"/>
    </row>
    <row r="124" spans="1:28" s="421" customFormat="1" ht="26.25" x14ac:dyDescent="0.25">
      <c r="A124" s="458">
        <v>57</v>
      </c>
      <c r="B124" s="459" t="s">
        <v>207</v>
      </c>
      <c r="C124" s="206" t="str">
        <f t="shared" si="7"/>
        <v xml:space="preserve">2C </v>
      </c>
      <c r="D124" s="435" t="s">
        <v>46</v>
      </c>
      <c r="E124" s="436" t="s">
        <v>208</v>
      </c>
      <c r="F124" s="436" t="s">
        <v>202</v>
      </c>
      <c r="G124" s="209" t="s">
        <v>49</v>
      </c>
      <c r="H124" s="209" t="s">
        <v>49</v>
      </c>
      <c r="I124" s="209" t="s">
        <v>49</v>
      </c>
      <c r="J124" s="209" t="s">
        <v>49</v>
      </c>
      <c r="K124" s="209">
        <f t="shared" si="2"/>
        <v>41430</v>
      </c>
      <c r="L124" s="209">
        <f t="shared" si="8"/>
        <v>41438</v>
      </c>
      <c r="M124" s="209">
        <f t="shared" si="8"/>
        <v>41438</v>
      </c>
      <c r="N124" s="209">
        <f t="shared" si="3"/>
        <v>41438</v>
      </c>
      <c r="O124" s="209">
        <f t="shared" si="4"/>
        <v>41439</v>
      </c>
      <c r="P124" s="209">
        <f t="shared" si="5"/>
        <v>41442</v>
      </c>
      <c r="Q124" s="209" t="s">
        <v>49</v>
      </c>
      <c r="R124" s="209" t="s">
        <v>49</v>
      </c>
      <c r="S124" s="209" t="s">
        <v>49</v>
      </c>
      <c r="T124" s="209" t="s">
        <v>49</v>
      </c>
      <c r="U124" s="209">
        <f t="shared" si="9"/>
        <v>41442</v>
      </c>
      <c r="V124" s="209">
        <f t="shared" si="9"/>
        <v>41446</v>
      </c>
      <c r="W124" s="209">
        <f t="shared" si="6"/>
        <v>41450</v>
      </c>
      <c r="X124" s="209">
        <v>41453</v>
      </c>
      <c r="Y124" s="210"/>
      <c r="Z124" s="210"/>
      <c r="AA124" s="211">
        <v>15000</v>
      </c>
      <c r="AB124" s="433"/>
    </row>
    <row r="125" spans="1:28" ht="180" x14ac:dyDescent="0.25">
      <c r="A125" s="26"/>
      <c r="B125" s="447" t="s">
        <v>209</v>
      </c>
      <c r="C125" s="38"/>
      <c r="D125" s="29"/>
      <c r="E125" s="30"/>
      <c r="F125" s="30"/>
      <c r="G125" s="31"/>
      <c r="H125" s="31"/>
      <c r="I125" s="31"/>
      <c r="J125" s="31"/>
      <c r="K125" s="31"/>
      <c r="L125" s="31"/>
      <c r="M125" s="31"/>
      <c r="N125" s="31"/>
      <c r="O125" s="31"/>
      <c r="P125" s="32"/>
      <c r="Q125" s="32"/>
      <c r="R125" s="32"/>
      <c r="S125" s="32"/>
      <c r="T125" s="32"/>
      <c r="U125" s="32"/>
      <c r="V125" s="32"/>
      <c r="W125" s="32"/>
      <c r="X125" s="33"/>
      <c r="Y125" s="45"/>
      <c r="Z125" s="45"/>
      <c r="AA125" s="43"/>
      <c r="AB125" s="46"/>
    </row>
    <row r="126" spans="1:28" s="421" customFormat="1" ht="26.25" x14ac:dyDescent="0.25">
      <c r="A126" s="458">
        <v>58</v>
      </c>
      <c r="B126" s="459" t="s">
        <v>210</v>
      </c>
      <c r="C126" s="206" t="str">
        <f t="shared" si="7"/>
        <v xml:space="preserve">2C </v>
      </c>
      <c r="D126" s="435" t="s">
        <v>46</v>
      </c>
      <c r="E126" s="436" t="s">
        <v>211</v>
      </c>
      <c r="F126" s="436" t="s">
        <v>202</v>
      </c>
      <c r="G126" s="209" t="s">
        <v>49</v>
      </c>
      <c r="H126" s="209" t="s">
        <v>49</v>
      </c>
      <c r="I126" s="209" t="s">
        <v>49</v>
      </c>
      <c r="J126" s="209" t="s">
        <v>49</v>
      </c>
      <c r="K126" s="209">
        <f t="shared" si="2"/>
        <v>41430</v>
      </c>
      <c r="L126" s="209">
        <f t="shared" si="8"/>
        <v>41438</v>
      </c>
      <c r="M126" s="209">
        <f t="shared" si="8"/>
        <v>41438</v>
      </c>
      <c r="N126" s="209">
        <f t="shared" si="3"/>
        <v>41438</v>
      </c>
      <c r="O126" s="209">
        <f t="shared" si="4"/>
        <v>41439</v>
      </c>
      <c r="P126" s="209">
        <f t="shared" si="5"/>
        <v>41442</v>
      </c>
      <c r="Q126" s="209" t="s">
        <v>49</v>
      </c>
      <c r="R126" s="209" t="s">
        <v>49</v>
      </c>
      <c r="S126" s="209" t="s">
        <v>49</v>
      </c>
      <c r="T126" s="209" t="s">
        <v>49</v>
      </c>
      <c r="U126" s="209">
        <f t="shared" si="9"/>
        <v>41442</v>
      </c>
      <c r="V126" s="209">
        <f t="shared" si="9"/>
        <v>41446</v>
      </c>
      <c r="W126" s="209">
        <f t="shared" si="6"/>
        <v>41450</v>
      </c>
      <c r="X126" s="209">
        <v>41453</v>
      </c>
      <c r="Y126" s="210"/>
      <c r="Z126" s="210"/>
      <c r="AA126" s="211">
        <v>4500</v>
      </c>
      <c r="AB126" s="433"/>
    </row>
    <row r="127" spans="1:28" ht="30" x14ac:dyDescent="0.25">
      <c r="A127" s="26"/>
      <c r="B127" s="447" t="s">
        <v>212</v>
      </c>
      <c r="C127" s="38"/>
      <c r="D127" s="29"/>
      <c r="E127" s="30"/>
      <c r="F127" s="30"/>
      <c r="G127" s="31"/>
      <c r="H127" s="31"/>
      <c r="I127" s="31"/>
      <c r="J127" s="31"/>
      <c r="K127" s="31"/>
      <c r="L127" s="31"/>
      <c r="M127" s="31"/>
      <c r="N127" s="31"/>
      <c r="O127" s="31"/>
      <c r="P127" s="32"/>
      <c r="Q127" s="32"/>
      <c r="R127" s="32"/>
      <c r="S127" s="32"/>
      <c r="T127" s="32"/>
      <c r="U127" s="32"/>
      <c r="V127" s="32"/>
      <c r="W127" s="32"/>
      <c r="X127" s="33"/>
      <c r="Y127" s="45"/>
      <c r="Z127" s="45"/>
      <c r="AA127" s="43"/>
      <c r="AB127" s="46"/>
    </row>
    <row r="128" spans="1:28" s="421" customFormat="1" ht="26.25" x14ac:dyDescent="0.25">
      <c r="A128" s="458">
        <v>59</v>
      </c>
      <c r="B128" s="459" t="s">
        <v>213</v>
      </c>
      <c r="C128" s="206" t="str">
        <f t="shared" si="7"/>
        <v xml:space="preserve">2C </v>
      </c>
      <c r="D128" s="435" t="s">
        <v>46</v>
      </c>
      <c r="E128" s="436" t="s">
        <v>92</v>
      </c>
      <c r="F128" s="436" t="s">
        <v>214</v>
      </c>
      <c r="G128" s="209" t="s">
        <v>49</v>
      </c>
      <c r="H128" s="209" t="s">
        <v>49</v>
      </c>
      <c r="I128" s="209" t="s">
        <v>49</v>
      </c>
      <c r="J128" s="209" t="s">
        <v>49</v>
      </c>
      <c r="K128" s="209">
        <f t="shared" si="2"/>
        <v>41444</v>
      </c>
      <c r="L128" s="209">
        <f t="shared" si="8"/>
        <v>41452</v>
      </c>
      <c r="M128" s="209">
        <f t="shared" si="8"/>
        <v>41452</v>
      </c>
      <c r="N128" s="209">
        <f t="shared" si="3"/>
        <v>41452</v>
      </c>
      <c r="O128" s="209">
        <f t="shared" si="4"/>
        <v>41453</v>
      </c>
      <c r="P128" s="209">
        <f t="shared" si="5"/>
        <v>41456</v>
      </c>
      <c r="Q128" s="209" t="s">
        <v>49</v>
      </c>
      <c r="R128" s="209" t="s">
        <v>49</v>
      </c>
      <c r="S128" s="209" t="s">
        <v>49</v>
      </c>
      <c r="T128" s="209" t="s">
        <v>49</v>
      </c>
      <c r="U128" s="209">
        <f t="shared" si="9"/>
        <v>41456</v>
      </c>
      <c r="V128" s="209">
        <f t="shared" si="9"/>
        <v>41460</v>
      </c>
      <c r="W128" s="209">
        <f t="shared" si="6"/>
        <v>41464</v>
      </c>
      <c r="X128" s="209">
        <v>41467</v>
      </c>
      <c r="Y128" s="210"/>
      <c r="Z128" s="210"/>
      <c r="AA128" s="211">
        <v>30731</v>
      </c>
      <c r="AB128" s="433"/>
    </row>
    <row r="129" spans="1:28" ht="90" x14ac:dyDescent="0.25">
      <c r="A129" s="26"/>
      <c r="B129" s="447" t="s">
        <v>215</v>
      </c>
      <c r="C129" s="38"/>
      <c r="D129" s="29"/>
      <c r="E129" s="30"/>
      <c r="F129" s="30"/>
      <c r="G129" s="31"/>
      <c r="H129" s="31"/>
      <c r="I129" s="31"/>
      <c r="J129" s="31"/>
      <c r="K129" s="31"/>
      <c r="L129" s="31"/>
      <c r="M129" s="31"/>
      <c r="N129" s="31"/>
      <c r="O129" s="31"/>
      <c r="P129" s="32"/>
      <c r="Q129" s="32"/>
      <c r="R129" s="32"/>
      <c r="S129" s="32"/>
      <c r="T129" s="32"/>
      <c r="U129" s="32"/>
      <c r="V129" s="32"/>
      <c r="W129" s="32"/>
      <c r="X129" s="33"/>
      <c r="Y129" s="45"/>
      <c r="Z129" s="45"/>
      <c r="AA129" s="43"/>
      <c r="AB129" s="46"/>
    </row>
    <row r="130" spans="1:28" s="421" customFormat="1" ht="26.25" x14ac:dyDescent="0.25">
      <c r="A130" s="458">
        <v>60</v>
      </c>
      <c r="B130" s="459" t="s">
        <v>216</v>
      </c>
      <c r="C130" s="206" t="str">
        <f t="shared" si="7"/>
        <v xml:space="preserve">2C </v>
      </c>
      <c r="D130" s="435" t="s">
        <v>46</v>
      </c>
      <c r="E130" s="436" t="s">
        <v>217</v>
      </c>
      <c r="F130" s="436" t="s">
        <v>218</v>
      </c>
      <c r="G130" s="209" t="s">
        <v>49</v>
      </c>
      <c r="H130" s="209" t="s">
        <v>49</v>
      </c>
      <c r="I130" s="209" t="s">
        <v>49</v>
      </c>
      <c r="J130" s="209" t="s">
        <v>49</v>
      </c>
      <c r="K130" s="209">
        <f t="shared" si="2"/>
        <v>41458</v>
      </c>
      <c r="L130" s="209">
        <f t="shared" si="8"/>
        <v>41466</v>
      </c>
      <c r="M130" s="209">
        <f t="shared" si="8"/>
        <v>41466</v>
      </c>
      <c r="N130" s="209">
        <f t="shared" si="3"/>
        <v>41466</v>
      </c>
      <c r="O130" s="209">
        <f t="shared" si="4"/>
        <v>41467</v>
      </c>
      <c r="P130" s="209">
        <f t="shared" si="5"/>
        <v>41470</v>
      </c>
      <c r="Q130" s="209" t="s">
        <v>49</v>
      </c>
      <c r="R130" s="209" t="s">
        <v>49</v>
      </c>
      <c r="S130" s="209" t="s">
        <v>49</v>
      </c>
      <c r="T130" s="209" t="s">
        <v>49</v>
      </c>
      <c r="U130" s="209">
        <f t="shared" si="9"/>
        <v>41470</v>
      </c>
      <c r="V130" s="209">
        <f t="shared" si="9"/>
        <v>41474</v>
      </c>
      <c r="W130" s="209">
        <f t="shared" si="6"/>
        <v>41478</v>
      </c>
      <c r="X130" s="209">
        <v>41481</v>
      </c>
      <c r="Y130" s="210"/>
      <c r="Z130" s="210"/>
      <c r="AA130" s="211">
        <v>3500</v>
      </c>
      <c r="AB130" s="433"/>
    </row>
    <row r="131" spans="1:28" ht="60" x14ac:dyDescent="0.25">
      <c r="A131" s="26"/>
      <c r="B131" s="447" t="s">
        <v>219</v>
      </c>
      <c r="C131" s="38"/>
      <c r="D131" s="29"/>
      <c r="E131" s="30"/>
      <c r="F131" s="30"/>
      <c r="G131" s="31"/>
      <c r="H131" s="31"/>
      <c r="I131" s="31"/>
      <c r="J131" s="31"/>
      <c r="K131" s="31"/>
      <c r="L131" s="31"/>
      <c r="M131" s="31"/>
      <c r="N131" s="31"/>
      <c r="O131" s="31"/>
      <c r="P131" s="32"/>
      <c r="Q131" s="32"/>
      <c r="R131" s="32"/>
      <c r="S131" s="32"/>
      <c r="T131" s="32"/>
      <c r="U131" s="32"/>
      <c r="V131" s="32"/>
      <c r="W131" s="32"/>
      <c r="X131" s="33"/>
      <c r="Y131" s="45"/>
      <c r="Z131" s="45"/>
      <c r="AA131" s="43"/>
      <c r="AB131" s="46"/>
    </row>
    <row r="132" spans="1:28" s="421" customFormat="1" ht="26.25" x14ac:dyDescent="0.25">
      <c r="A132" s="458">
        <v>61</v>
      </c>
      <c r="B132" s="459" t="s">
        <v>220</v>
      </c>
      <c r="C132" s="206" t="str">
        <f t="shared" si="7"/>
        <v xml:space="preserve">2C </v>
      </c>
      <c r="D132" s="435" t="s">
        <v>46</v>
      </c>
      <c r="E132" s="436" t="s">
        <v>95</v>
      </c>
      <c r="F132" s="436" t="s">
        <v>218</v>
      </c>
      <c r="G132" s="209" t="s">
        <v>49</v>
      </c>
      <c r="H132" s="209" t="s">
        <v>49</v>
      </c>
      <c r="I132" s="209" t="s">
        <v>49</v>
      </c>
      <c r="J132" s="209" t="s">
        <v>49</v>
      </c>
      <c r="K132" s="209">
        <f t="shared" si="2"/>
        <v>41458</v>
      </c>
      <c r="L132" s="209">
        <f t="shared" si="8"/>
        <v>41466</v>
      </c>
      <c r="M132" s="209">
        <f t="shared" si="8"/>
        <v>41466</v>
      </c>
      <c r="N132" s="209">
        <f t="shared" si="3"/>
        <v>41466</v>
      </c>
      <c r="O132" s="209">
        <f t="shared" si="4"/>
        <v>41467</v>
      </c>
      <c r="P132" s="209">
        <f t="shared" si="5"/>
        <v>41470</v>
      </c>
      <c r="Q132" s="209" t="s">
        <v>49</v>
      </c>
      <c r="R132" s="209" t="s">
        <v>49</v>
      </c>
      <c r="S132" s="209" t="s">
        <v>49</v>
      </c>
      <c r="T132" s="209" t="s">
        <v>49</v>
      </c>
      <c r="U132" s="209">
        <f t="shared" si="9"/>
        <v>41470</v>
      </c>
      <c r="V132" s="209">
        <f t="shared" si="9"/>
        <v>41474</v>
      </c>
      <c r="W132" s="209">
        <f t="shared" si="6"/>
        <v>41478</v>
      </c>
      <c r="X132" s="209">
        <v>41481</v>
      </c>
      <c r="Y132" s="210"/>
      <c r="Z132" s="210"/>
      <c r="AA132" s="211">
        <v>4500</v>
      </c>
      <c r="AB132" s="433"/>
    </row>
    <row r="133" spans="1:28" ht="60" x14ac:dyDescent="0.25">
      <c r="A133" s="26"/>
      <c r="B133" s="447" t="s">
        <v>221</v>
      </c>
      <c r="C133" s="38"/>
      <c r="D133" s="29"/>
      <c r="E133" s="30"/>
      <c r="F133" s="30"/>
      <c r="G133" s="31"/>
      <c r="H133" s="31"/>
      <c r="I133" s="31"/>
      <c r="J133" s="31"/>
      <c r="K133" s="31"/>
      <c r="L133" s="31"/>
      <c r="M133" s="31"/>
      <c r="N133" s="31"/>
      <c r="O133" s="31"/>
      <c r="P133" s="32"/>
      <c r="Q133" s="32"/>
      <c r="R133" s="32"/>
      <c r="S133" s="32"/>
      <c r="T133" s="32"/>
      <c r="U133" s="32"/>
      <c r="V133" s="32"/>
      <c r="W133" s="32"/>
      <c r="X133" s="33"/>
      <c r="Y133" s="45"/>
      <c r="Z133" s="45"/>
      <c r="AA133" s="43"/>
      <c r="AB133" s="46"/>
    </row>
    <row r="134" spans="1:28" s="421" customFormat="1" ht="26.25" x14ac:dyDescent="0.25">
      <c r="A134" s="458">
        <v>62</v>
      </c>
      <c r="B134" s="459" t="s">
        <v>71</v>
      </c>
      <c r="C134" s="206" t="str">
        <f t="shared" si="7"/>
        <v xml:space="preserve">2C </v>
      </c>
      <c r="D134" s="435" t="s">
        <v>46</v>
      </c>
      <c r="E134" s="436" t="s">
        <v>72</v>
      </c>
      <c r="F134" s="436" t="s">
        <v>222</v>
      </c>
      <c r="G134" s="209" t="s">
        <v>49</v>
      </c>
      <c r="H134" s="209" t="s">
        <v>49</v>
      </c>
      <c r="I134" s="209" t="s">
        <v>49</v>
      </c>
      <c r="J134" s="209" t="s">
        <v>49</v>
      </c>
      <c r="K134" s="209">
        <f t="shared" si="2"/>
        <v>41472</v>
      </c>
      <c r="L134" s="209">
        <f t="shared" si="8"/>
        <v>41480</v>
      </c>
      <c r="M134" s="209">
        <f t="shared" si="8"/>
        <v>41480</v>
      </c>
      <c r="N134" s="209">
        <f t="shared" si="3"/>
        <v>41480</v>
      </c>
      <c r="O134" s="209">
        <f t="shared" si="4"/>
        <v>41481</v>
      </c>
      <c r="P134" s="209">
        <f t="shared" si="5"/>
        <v>41484</v>
      </c>
      <c r="Q134" s="209" t="s">
        <v>49</v>
      </c>
      <c r="R134" s="209" t="s">
        <v>49</v>
      </c>
      <c r="S134" s="209" t="s">
        <v>49</v>
      </c>
      <c r="T134" s="209" t="s">
        <v>49</v>
      </c>
      <c r="U134" s="209">
        <f t="shared" si="9"/>
        <v>41484</v>
      </c>
      <c r="V134" s="209">
        <f t="shared" si="9"/>
        <v>41488</v>
      </c>
      <c r="W134" s="209">
        <f t="shared" si="6"/>
        <v>41492</v>
      </c>
      <c r="X134" s="209">
        <v>41495</v>
      </c>
      <c r="Y134" s="210"/>
      <c r="Z134" s="210"/>
      <c r="AA134" s="211">
        <v>4110</v>
      </c>
      <c r="AB134" s="433"/>
    </row>
    <row r="135" spans="1:28" ht="105" x14ac:dyDescent="0.25">
      <c r="A135" s="26"/>
      <c r="B135" s="447" t="s">
        <v>223</v>
      </c>
      <c r="C135" s="38"/>
      <c r="D135" s="29"/>
      <c r="E135" s="30"/>
      <c r="F135" s="30"/>
      <c r="G135" s="31"/>
      <c r="H135" s="31"/>
      <c r="I135" s="31"/>
      <c r="J135" s="31"/>
      <c r="K135" s="31"/>
      <c r="L135" s="31"/>
      <c r="M135" s="31"/>
      <c r="N135" s="31"/>
      <c r="O135" s="31"/>
      <c r="P135" s="32"/>
      <c r="Q135" s="32"/>
      <c r="R135" s="32"/>
      <c r="S135" s="32"/>
      <c r="T135" s="32"/>
      <c r="U135" s="32"/>
      <c r="V135" s="32"/>
      <c r="W135" s="32"/>
      <c r="X135" s="33"/>
      <c r="Y135" s="45"/>
      <c r="Z135" s="45"/>
      <c r="AA135" s="43"/>
      <c r="AB135" s="46"/>
    </row>
    <row r="136" spans="1:28" s="421" customFormat="1" ht="26.25" x14ac:dyDescent="0.25">
      <c r="A136" s="458">
        <v>63</v>
      </c>
      <c r="B136" s="459" t="s">
        <v>224</v>
      </c>
      <c r="C136" s="206" t="str">
        <f>IF(AA136&gt;=470000,"LPN",IF(AND(AA136&gt;190000,AA136&lt;470000),"LP",IF(AND(AA136&gt;=56000,AA136&lt;=190000),"3C","2C ")))</f>
        <v xml:space="preserve">2C </v>
      </c>
      <c r="D136" s="435" t="s">
        <v>46</v>
      </c>
      <c r="E136" s="436" t="s">
        <v>47</v>
      </c>
      <c r="F136" s="436" t="s">
        <v>225</v>
      </c>
      <c r="G136" s="209" t="s">
        <v>49</v>
      </c>
      <c r="H136" s="209" t="s">
        <v>49</v>
      </c>
      <c r="I136" s="209" t="s">
        <v>49</v>
      </c>
      <c r="J136" s="209" t="s">
        <v>49</v>
      </c>
      <c r="K136" s="209">
        <f t="shared" si="2"/>
        <v>41493</v>
      </c>
      <c r="L136" s="209">
        <f>SUM(M136*1)</f>
        <v>41501</v>
      </c>
      <c r="M136" s="209">
        <f>SUM(N136*1)</f>
        <v>41501</v>
      </c>
      <c r="N136" s="209">
        <f t="shared" si="3"/>
        <v>41501</v>
      </c>
      <c r="O136" s="209">
        <f t="shared" si="4"/>
        <v>41502</v>
      </c>
      <c r="P136" s="209">
        <f t="shared" si="5"/>
        <v>41505</v>
      </c>
      <c r="Q136" s="209" t="s">
        <v>49</v>
      </c>
      <c r="R136" s="209" t="s">
        <v>49</v>
      </c>
      <c r="S136" s="209" t="s">
        <v>49</v>
      </c>
      <c r="T136" s="209" t="s">
        <v>49</v>
      </c>
      <c r="U136" s="209">
        <f>SUM(V136-4)</f>
        <v>41505</v>
      </c>
      <c r="V136" s="209">
        <f>SUM(W136-4)</f>
        <v>41509</v>
      </c>
      <c r="W136" s="209">
        <f t="shared" si="6"/>
        <v>41513</v>
      </c>
      <c r="X136" s="209">
        <v>41516</v>
      </c>
      <c r="Y136" s="210"/>
      <c r="Z136" s="210"/>
      <c r="AA136" s="211">
        <v>640</v>
      </c>
      <c r="AB136" s="433"/>
    </row>
    <row r="137" spans="1:28" ht="90" x14ac:dyDescent="0.25">
      <c r="A137" s="26"/>
      <c r="B137" s="447" t="s">
        <v>226</v>
      </c>
      <c r="C137" s="38"/>
      <c r="D137" s="29"/>
      <c r="E137" s="30"/>
      <c r="F137" s="30"/>
      <c r="G137" s="31"/>
      <c r="H137" s="31"/>
      <c r="I137" s="31"/>
      <c r="J137" s="31"/>
      <c r="K137" s="31"/>
      <c r="L137" s="31"/>
      <c r="M137" s="31"/>
      <c r="N137" s="31"/>
      <c r="O137" s="31"/>
      <c r="P137" s="32"/>
      <c r="Q137" s="32"/>
      <c r="R137" s="32"/>
      <c r="S137" s="32"/>
      <c r="T137" s="32"/>
      <c r="U137" s="32"/>
      <c r="V137" s="32"/>
      <c r="W137" s="32"/>
      <c r="X137" s="33"/>
      <c r="Y137" s="45"/>
      <c r="Z137" s="45"/>
      <c r="AA137" s="43"/>
      <c r="AB137" s="46"/>
    </row>
    <row r="138" spans="1:28" s="421" customFormat="1" ht="26.25" x14ac:dyDescent="0.25">
      <c r="A138" s="458">
        <v>64</v>
      </c>
      <c r="B138" s="459" t="s">
        <v>227</v>
      </c>
      <c r="C138" s="206" t="str">
        <f t="shared" si="7"/>
        <v xml:space="preserve">2C </v>
      </c>
      <c r="D138" s="435" t="s">
        <v>46</v>
      </c>
      <c r="E138" s="436" t="s">
        <v>228</v>
      </c>
      <c r="F138" s="436" t="s">
        <v>225</v>
      </c>
      <c r="G138" s="209" t="s">
        <v>49</v>
      </c>
      <c r="H138" s="209" t="s">
        <v>49</v>
      </c>
      <c r="I138" s="209" t="s">
        <v>49</v>
      </c>
      <c r="J138" s="209" t="s">
        <v>49</v>
      </c>
      <c r="K138" s="209">
        <f t="shared" si="2"/>
        <v>41493</v>
      </c>
      <c r="L138" s="209">
        <f>SUM(M138*1)</f>
        <v>41501</v>
      </c>
      <c r="M138" s="209">
        <f>SUM(N138*1)</f>
        <v>41501</v>
      </c>
      <c r="N138" s="209">
        <f t="shared" si="3"/>
        <v>41501</v>
      </c>
      <c r="O138" s="209">
        <f t="shared" si="4"/>
        <v>41502</v>
      </c>
      <c r="P138" s="209">
        <f t="shared" si="5"/>
        <v>41505</v>
      </c>
      <c r="Q138" s="209" t="s">
        <v>49</v>
      </c>
      <c r="R138" s="209" t="s">
        <v>49</v>
      </c>
      <c r="S138" s="209" t="s">
        <v>49</v>
      </c>
      <c r="T138" s="209" t="s">
        <v>49</v>
      </c>
      <c r="U138" s="209">
        <f>SUM(V138-4)</f>
        <v>41505</v>
      </c>
      <c r="V138" s="209">
        <f>SUM(W138-4)</f>
        <v>41509</v>
      </c>
      <c r="W138" s="209">
        <f t="shared" si="6"/>
        <v>41513</v>
      </c>
      <c r="X138" s="209">
        <v>41516</v>
      </c>
      <c r="Y138" s="210"/>
      <c r="Z138" s="210"/>
      <c r="AA138" s="211">
        <v>10000</v>
      </c>
      <c r="AB138" s="433"/>
    </row>
    <row r="139" spans="1:28" x14ac:dyDescent="0.25">
      <c r="A139" s="26"/>
      <c r="B139" s="47" t="s">
        <v>229</v>
      </c>
      <c r="C139" s="28"/>
      <c r="D139" s="29"/>
      <c r="E139" s="30"/>
      <c r="F139" s="30"/>
      <c r="G139" s="31"/>
      <c r="H139" s="31"/>
      <c r="I139" s="31"/>
      <c r="J139" s="31"/>
      <c r="K139" s="31"/>
      <c r="L139" s="31"/>
      <c r="M139" s="31"/>
      <c r="N139" s="31"/>
      <c r="O139" s="31"/>
      <c r="P139" s="32"/>
      <c r="Q139" s="32"/>
      <c r="R139" s="32"/>
      <c r="S139" s="32"/>
      <c r="T139" s="32"/>
      <c r="U139" s="32"/>
      <c r="V139" s="32"/>
      <c r="W139" s="32"/>
      <c r="X139" s="33"/>
      <c r="Y139" s="45"/>
      <c r="Z139" s="45"/>
      <c r="AA139" s="35"/>
      <c r="AB139" s="46"/>
    </row>
    <row r="140" spans="1:28" s="421" customFormat="1" ht="26.25" x14ac:dyDescent="0.25">
      <c r="A140" s="458">
        <v>65</v>
      </c>
      <c r="B140" s="459" t="s">
        <v>224</v>
      </c>
      <c r="C140" s="434" t="s">
        <v>98</v>
      </c>
      <c r="D140" s="435" t="s">
        <v>46</v>
      </c>
      <c r="E140" s="436" t="s">
        <v>47</v>
      </c>
      <c r="F140" s="436" t="s">
        <v>49</v>
      </c>
      <c r="G140" s="209" t="s">
        <v>49</v>
      </c>
      <c r="H140" s="209" t="s">
        <v>49</v>
      </c>
      <c r="I140" s="209" t="s">
        <v>49</v>
      </c>
      <c r="J140" s="209" t="s">
        <v>49</v>
      </c>
      <c r="K140" s="209">
        <f t="shared" si="2"/>
        <v>41493</v>
      </c>
      <c r="L140" s="209">
        <f>SUM(M140*1)</f>
        <v>41501</v>
      </c>
      <c r="M140" s="209">
        <f>SUM(N140*1)</f>
        <v>41501</v>
      </c>
      <c r="N140" s="209">
        <f t="shared" si="3"/>
        <v>41501</v>
      </c>
      <c r="O140" s="209">
        <f t="shared" si="4"/>
        <v>41502</v>
      </c>
      <c r="P140" s="209">
        <f t="shared" si="5"/>
        <v>41505</v>
      </c>
      <c r="Q140" s="209" t="s">
        <v>49</v>
      </c>
      <c r="R140" s="209" t="s">
        <v>49</v>
      </c>
      <c r="S140" s="209" t="s">
        <v>49</v>
      </c>
      <c r="T140" s="209" t="s">
        <v>49</v>
      </c>
      <c r="U140" s="209">
        <f>SUM(V140-4)</f>
        <v>41505</v>
      </c>
      <c r="V140" s="209">
        <f>SUM(W140-4)</f>
        <v>41509</v>
      </c>
      <c r="W140" s="209">
        <f t="shared" si="6"/>
        <v>41513</v>
      </c>
      <c r="X140" s="209">
        <v>41516</v>
      </c>
      <c r="Y140" s="438"/>
      <c r="Z140" s="438"/>
      <c r="AA140" s="439">
        <v>9600</v>
      </c>
      <c r="AB140" s="438"/>
    </row>
    <row r="141" spans="1:28" ht="26.25" x14ac:dyDescent="0.25">
      <c r="A141" s="26"/>
      <c r="B141" s="47" t="s">
        <v>230</v>
      </c>
      <c r="C141" s="28"/>
      <c r="D141" s="29"/>
      <c r="E141" s="30"/>
      <c r="F141" s="30"/>
      <c r="G141" s="31"/>
      <c r="H141" s="31"/>
      <c r="I141" s="31"/>
      <c r="J141" s="31"/>
      <c r="K141" s="31"/>
      <c r="L141" s="31"/>
      <c r="M141" s="31"/>
      <c r="N141" s="31"/>
      <c r="O141" s="31"/>
      <c r="P141" s="32"/>
      <c r="Q141" s="32"/>
      <c r="R141" s="32"/>
      <c r="S141" s="32"/>
      <c r="T141" s="32"/>
      <c r="U141" s="32"/>
      <c r="V141" s="32"/>
      <c r="W141" s="32"/>
      <c r="X141" s="33"/>
      <c r="Y141" s="34"/>
      <c r="Z141" s="34"/>
      <c r="AA141" s="35"/>
      <c r="AB141" s="34"/>
    </row>
    <row r="142" spans="1:28" s="421" customFormat="1" ht="25.5" x14ac:dyDescent="0.25">
      <c r="A142" s="458">
        <v>66</v>
      </c>
      <c r="B142" s="459" t="s">
        <v>231</v>
      </c>
      <c r="C142" s="206" t="str">
        <f t="shared" si="7"/>
        <v xml:space="preserve">2C </v>
      </c>
      <c r="D142" s="435" t="s">
        <v>46</v>
      </c>
      <c r="E142" s="436" t="s">
        <v>232</v>
      </c>
      <c r="F142" s="436" t="s">
        <v>233</v>
      </c>
      <c r="G142" s="209" t="s">
        <v>49</v>
      </c>
      <c r="H142" s="209" t="s">
        <v>49</v>
      </c>
      <c r="I142" s="209" t="s">
        <v>49</v>
      </c>
      <c r="J142" s="209" t="s">
        <v>49</v>
      </c>
      <c r="K142" s="209">
        <f t="shared" si="2"/>
        <v>41507</v>
      </c>
      <c r="L142" s="209">
        <f>SUM(M142*1)</f>
        <v>41515</v>
      </c>
      <c r="M142" s="209">
        <f>SUM(N142*1)</f>
        <v>41515</v>
      </c>
      <c r="N142" s="209">
        <f t="shared" si="3"/>
        <v>41515</v>
      </c>
      <c r="O142" s="209">
        <f t="shared" si="4"/>
        <v>41516</v>
      </c>
      <c r="P142" s="209">
        <f t="shared" si="5"/>
        <v>41519</v>
      </c>
      <c r="Q142" s="209" t="s">
        <v>49</v>
      </c>
      <c r="R142" s="209" t="s">
        <v>49</v>
      </c>
      <c r="S142" s="209" t="s">
        <v>49</v>
      </c>
      <c r="T142" s="209" t="s">
        <v>49</v>
      </c>
      <c r="U142" s="209">
        <f>SUM(V142-4)</f>
        <v>41519</v>
      </c>
      <c r="V142" s="209">
        <f>SUM(W142-4)</f>
        <v>41523</v>
      </c>
      <c r="W142" s="209">
        <f t="shared" si="6"/>
        <v>41527</v>
      </c>
      <c r="X142" s="209">
        <v>41530</v>
      </c>
      <c r="Y142" s="210"/>
      <c r="Z142" s="210"/>
      <c r="AA142" s="211">
        <v>3500</v>
      </c>
      <c r="AB142" s="433"/>
    </row>
    <row r="143" spans="1:28" ht="30" x14ac:dyDescent="0.25">
      <c r="A143" s="26"/>
      <c r="B143" s="447" t="s">
        <v>234</v>
      </c>
      <c r="C143" s="38"/>
      <c r="D143" s="29"/>
      <c r="E143" s="30"/>
      <c r="F143" s="30"/>
      <c r="G143" s="31"/>
      <c r="H143" s="31"/>
      <c r="I143" s="31"/>
      <c r="J143" s="31"/>
      <c r="K143" s="31"/>
      <c r="L143" s="31"/>
      <c r="M143" s="31"/>
      <c r="N143" s="31"/>
      <c r="O143" s="31"/>
      <c r="P143" s="32"/>
      <c r="Q143" s="32"/>
      <c r="R143" s="32"/>
      <c r="S143" s="32"/>
      <c r="T143" s="32"/>
      <c r="U143" s="32"/>
      <c r="V143" s="32"/>
      <c r="W143" s="32"/>
      <c r="X143" s="33"/>
      <c r="Y143" s="45"/>
      <c r="Z143" s="45"/>
      <c r="AA143" s="43"/>
      <c r="AB143" s="46"/>
    </row>
    <row r="144" spans="1:28" s="421" customFormat="1" ht="26.25" x14ac:dyDescent="0.25">
      <c r="A144" s="458">
        <v>67</v>
      </c>
      <c r="B144" s="459" t="s">
        <v>235</v>
      </c>
      <c r="C144" s="206" t="str">
        <f t="shared" si="7"/>
        <v xml:space="preserve">2C </v>
      </c>
      <c r="D144" s="435" t="s">
        <v>46</v>
      </c>
      <c r="E144" s="436" t="s">
        <v>69</v>
      </c>
      <c r="F144" s="436" t="s">
        <v>233</v>
      </c>
      <c r="G144" s="209" t="s">
        <v>49</v>
      </c>
      <c r="H144" s="209" t="s">
        <v>49</v>
      </c>
      <c r="I144" s="209" t="s">
        <v>49</v>
      </c>
      <c r="J144" s="209" t="s">
        <v>49</v>
      </c>
      <c r="K144" s="209">
        <f t="shared" si="2"/>
        <v>41507</v>
      </c>
      <c r="L144" s="209">
        <f>SUM(M144*1)</f>
        <v>41515</v>
      </c>
      <c r="M144" s="209">
        <f>SUM(N144*1)</f>
        <v>41515</v>
      </c>
      <c r="N144" s="209">
        <f t="shared" si="3"/>
        <v>41515</v>
      </c>
      <c r="O144" s="209">
        <f t="shared" si="4"/>
        <v>41516</v>
      </c>
      <c r="P144" s="209">
        <f t="shared" si="5"/>
        <v>41519</v>
      </c>
      <c r="Q144" s="209" t="s">
        <v>49</v>
      </c>
      <c r="R144" s="209" t="s">
        <v>49</v>
      </c>
      <c r="S144" s="209" t="s">
        <v>49</v>
      </c>
      <c r="T144" s="209" t="s">
        <v>49</v>
      </c>
      <c r="U144" s="209">
        <f>SUM(V144-4)</f>
        <v>41519</v>
      </c>
      <c r="V144" s="209">
        <f>SUM(W144-4)</f>
        <v>41523</v>
      </c>
      <c r="W144" s="209">
        <f t="shared" si="6"/>
        <v>41527</v>
      </c>
      <c r="X144" s="209">
        <v>41530</v>
      </c>
      <c r="Y144" s="210"/>
      <c r="Z144" s="210"/>
      <c r="AA144" s="211">
        <v>9000</v>
      </c>
      <c r="AB144" s="433"/>
    </row>
    <row r="145" spans="1:28" ht="105" x14ac:dyDescent="0.25">
      <c r="A145" s="26"/>
      <c r="B145" s="447" t="s">
        <v>236</v>
      </c>
      <c r="C145" s="38"/>
      <c r="D145" s="29"/>
      <c r="E145" s="30"/>
      <c r="F145" s="30"/>
      <c r="G145" s="31"/>
      <c r="H145" s="31"/>
      <c r="I145" s="31"/>
      <c r="J145" s="31"/>
      <c r="K145" s="31"/>
      <c r="L145" s="31"/>
      <c r="M145" s="31"/>
      <c r="N145" s="31"/>
      <c r="O145" s="31"/>
      <c r="P145" s="32"/>
      <c r="Q145" s="32"/>
      <c r="R145" s="32"/>
      <c r="S145" s="32"/>
      <c r="T145" s="32"/>
      <c r="U145" s="32"/>
      <c r="V145" s="32"/>
      <c r="W145" s="32"/>
      <c r="X145" s="33"/>
      <c r="Y145" s="45"/>
      <c r="Z145" s="45"/>
      <c r="AA145" s="43"/>
      <c r="AB145" s="46"/>
    </row>
    <row r="146" spans="1:28" s="421" customFormat="1" ht="26.25" x14ac:dyDescent="0.25">
      <c r="A146" s="458">
        <v>68</v>
      </c>
      <c r="B146" s="459" t="s">
        <v>237</v>
      </c>
      <c r="C146" s="206" t="str">
        <f t="shared" si="7"/>
        <v xml:space="preserve">2C </v>
      </c>
      <c r="D146" s="435" t="s">
        <v>46</v>
      </c>
      <c r="E146" s="436" t="s">
        <v>75</v>
      </c>
      <c r="F146" s="436" t="s">
        <v>233</v>
      </c>
      <c r="G146" s="209" t="s">
        <v>49</v>
      </c>
      <c r="H146" s="209" t="s">
        <v>49</v>
      </c>
      <c r="I146" s="209" t="s">
        <v>49</v>
      </c>
      <c r="J146" s="209" t="s">
        <v>49</v>
      </c>
      <c r="K146" s="209">
        <f>SUM(L146-8)</f>
        <v>41507</v>
      </c>
      <c r="L146" s="209">
        <f>SUM(M146*1)</f>
        <v>41515</v>
      </c>
      <c r="M146" s="209">
        <f>SUM(N146*1)</f>
        <v>41515</v>
      </c>
      <c r="N146" s="209">
        <f>SUM(O146-1)</f>
        <v>41515</v>
      </c>
      <c r="O146" s="209">
        <f>SUM(U146-3)</f>
        <v>41516</v>
      </c>
      <c r="P146" s="209">
        <f>SUM(U146*1)</f>
        <v>41519</v>
      </c>
      <c r="Q146" s="209" t="s">
        <v>49</v>
      </c>
      <c r="R146" s="209" t="s">
        <v>49</v>
      </c>
      <c r="S146" s="209" t="s">
        <v>49</v>
      </c>
      <c r="T146" s="209" t="s">
        <v>49</v>
      </c>
      <c r="U146" s="209">
        <f>SUM(V146-4)</f>
        <v>41519</v>
      </c>
      <c r="V146" s="209">
        <f>SUM(W146-4)</f>
        <v>41523</v>
      </c>
      <c r="W146" s="209">
        <f>SUM(X146-3)</f>
        <v>41527</v>
      </c>
      <c r="X146" s="209">
        <v>41530</v>
      </c>
      <c r="Y146" s="210"/>
      <c r="Z146" s="210"/>
      <c r="AA146" s="211">
        <v>620</v>
      </c>
      <c r="AB146" s="433"/>
    </row>
    <row r="147" spans="1:28" ht="45" x14ac:dyDescent="0.25">
      <c r="A147" s="26"/>
      <c r="B147" s="447" t="s">
        <v>238</v>
      </c>
      <c r="C147" s="38"/>
      <c r="D147" s="29"/>
      <c r="E147" s="30"/>
      <c r="F147" s="30"/>
      <c r="G147" s="31"/>
      <c r="H147" s="31"/>
      <c r="I147" s="31"/>
      <c r="J147" s="31"/>
      <c r="K147" s="31"/>
      <c r="L147" s="31"/>
      <c r="M147" s="31"/>
      <c r="N147" s="31"/>
      <c r="O147" s="31"/>
      <c r="P147" s="32"/>
      <c r="Q147" s="32"/>
      <c r="R147" s="32"/>
      <c r="S147" s="32"/>
      <c r="T147" s="32"/>
      <c r="U147" s="32"/>
      <c r="V147" s="32"/>
      <c r="W147" s="32"/>
      <c r="X147" s="33"/>
      <c r="Y147" s="45"/>
      <c r="Z147" s="45"/>
      <c r="AA147" s="43"/>
      <c r="AB147" s="46"/>
    </row>
    <row r="148" spans="1:28" s="421" customFormat="1" ht="25.5" x14ac:dyDescent="0.25">
      <c r="A148" s="458">
        <v>69</v>
      </c>
      <c r="B148" s="459" t="s">
        <v>239</v>
      </c>
      <c r="C148" s="206" t="str">
        <f t="shared" si="7"/>
        <v xml:space="preserve">2C </v>
      </c>
      <c r="D148" s="435" t="s">
        <v>46</v>
      </c>
      <c r="E148" s="436" t="s">
        <v>240</v>
      </c>
      <c r="F148" s="436" t="s">
        <v>241</v>
      </c>
      <c r="G148" s="209" t="s">
        <v>49</v>
      </c>
      <c r="H148" s="209" t="s">
        <v>49</v>
      </c>
      <c r="I148" s="209" t="s">
        <v>49</v>
      </c>
      <c r="J148" s="209" t="s">
        <v>49</v>
      </c>
      <c r="K148" s="209">
        <f t="shared" ref="K148:K162" si="10">SUM(L148-8)</f>
        <v>41514</v>
      </c>
      <c r="L148" s="209">
        <f>SUM(M148*1)</f>
        <v>41522</v>
      </c>
      <c r="M148" s="209">
        <f>SUM(N148*1)</f>
        <v>41522</v>
      </c>
      <c r="N148" s="209">
        <f t="shared" ref="N148:N162" si="11">SUM(O148-1)</f>
        <v>41522</v>
      </c>
      <c r="O148" s="209">
        <f t="shared" ref="O148:O162" si="12">SUM(U148-3)</f>
        <v>41523</v>
      </c>
      <c r="P148" s="209">
        <f t="shared" ref="P148:P162" si="13">SUM(U148*1)</f>
        <v>41526</v>
      </c>
      <c r="Q148" s="209" t="s">
        <v>49</v>
      </c>
      <c r="R148" s="209" t="s">
        <v>49</v>
      </c>
      <c r="S148" s="209" t="s">
        <v>49</v>
      </c>
      <c r="T148" s="209" t="s">
        <v>49</v>
      </c>
      <c r="U148" s="209">
        <f>SUM(V148-4)</f>
        <v>41526</v>
      </c>
      <c r="V148" s="209">
        <f>SUM(W148-4)</f>
        <v>41530</v>
      </c>
      <c r="W148" s="209">
        <f t="shared" ref="W148:W162" si="14">SUM(X148-3)</f>
        <v>41534</v>
      </c>
      <c r="X148" s="209">
        <v>41537</v>
      </c>
      <c r="Y148" s="210"/>
      <c r="Z148" s="210"/>
      <c r="AA148" s="211">
        <v>20000</v>
      </c>
      <c r="AB148" s="433"/>
    </row>
    <row r="149" spans="1:28" ht="45" x14ac:dyDescent="0.25">
      <c r="A149" s="26"/>
      <c r="B149" s="447" t="s">
        <v>242</v>
      </c>
      <c r="C149" s="38"/>
      <c r="D149" s="29"/>
      <c r="E149" s="30"/>
      <c r="F149" s="30"/>
      <c r="G149" s="31"/>
      <c r="H149" s="31"/>
      <c r="I149" s="31"/>
      <c r="J149" s="31"/>
      <c r="K149" s="31"/>
      <c r="L149" s="31"/>
      <c r="M149" s="31"/>
      <c r="N149" s="31"/>
      <c r="O149" s="31"/>
      <c r="P149" s="32"/>
      <c r="Q149" s="32"/>
      <c r="R149" s="32"/>
      <c r="S149" s="32"/>
      <c r="T149" s="32"/>
      <c r="U149" s="32"/>
      <c r="V149" s="32"/>
      <c r="W149" s="32"/>
      <c r="X149" s="33"/>
      <c r="Y149" s="45"/>
      <c r="Z149" s="45"/>
      <c r="AA149" s="43"/>
      <c r="AB149" s="46"/>
    </row>
    <row r="150" spans="1:28" s="421" customFormat="1" ht="26.25" x14ac:dyDescent="0.25">
      <c r="A150" s="458">
        <v>70</v>
      </c>
      <c r="B150" s="459" t="s">
        <v>125</v>
      </c>
      <c r="C150" s="206" t="str">
        <f t="shared" si="7"/>
        <v xml:space="preserve">2C </v>
      </c>
      <c r="D150" s="435" t="s">
        <v>46</v>
      </c>
      <c r="E150" s="436" t="s">
        <v>87</v>
      </c>
      <c r="F150" s="436" t="s">
        <v>243</v>
      </c>
      <c r="G150" s="209" t="s">
        <v>49</v>
      </c>
      <c r="H150" s="209" t="s">
        <v>49</v>
      </c>
      <c r="I150" s="209" t="s">
        <v>49</v>
      </c>
      <c r="J150" s="209" t="s">
        <v>49</v>
      </c>
      <c r="K150" s="209">
        <f t="shared" si="10"/>
        <v>41528</v>
      </c>
      <c r="L150" s="209">
        <f>SUM(M150*1)</f>
        <v>41536</v>
      </c>
      <c r="M150" s="209">
        <f>SUM(N150*1)</f>
        <v>41536</v>
      </c>
      <c r="N150" s="209">
        <f t="shared" si="11"/>
        <v>41536</v>
      </c>
      <c r="O150" s="209">
        <f t="shared" si="12"/>
        <v>41537</v>
      </c>
      <c r="P150" s="209">
        <f t="shared" si="13"/>
        <v>41540</v>
      </c>
      <c r="Q150" s="209" t="s">
        <v>49</v>
      </c>
      <c r="R150" s="209" t="s">
        <v>49</v>
      </c>
      <c r="S150" s="209" t="s">
        <v>49</v>
      </c>
      <c r="T150" s="209" t="s">
        <v>49</v>
      </c>
      <c r="U150" s="209">
        <f>SUM(V150-4)</f>
        <v>41540</v>
      </c>
      <c r="V150" s="209">
        <f>SUM(W150-4)</f>
        <v>41544</v>
      </c>
      <c r="W150" s="209">
        <f t="shared" si="14"/>
        <v>41548</v>
      </c>
      <c r="X150" s="209">
        <v>41551</v>
      </c>
      <c r="Y150" s="210"/>
      <c r="Z150" s="210"/>
      <c r="AA150" s="211">
        <v>1300</v>
      </c>
      <c r="AB150" s="433"/>
    </row>
    <row r="151" spans="1:28" ht="45" x14ac:dyDescent="0.25">
      <c r="A151" s="26"/>
      <c r="B151" s="447" t="s">
        <v>244</v>
      </c>
      <c r="C151" s="38"/>
      <c r="D151" s="29"/>
      <c r="E151" s="30"/>
      <c r="F151" s="30"/>
      <c r="G151" s="31"/>
      <c r="H151" s="31"/>
      <c r="I151" s="31"/>
      <c r="J151" s="31"/>
      <c r="K151" s="31"/>
      <c r="L151" s="31"/>
      <c r="M151" s="31"/>
      <c r="N151" s="31"/>
      <c r="O151" s="31"/>
      <c r="P151" s="32"/>
      <c r="Q151" s="32"/>
      <c r="R151" s="32"/>
      <c r="S151" s="32"/>
      <c r="T151" s="32"/>
      <c r="U151" s="32"/>
      <c r="V151" s="32"/>
      <c r="W151" s="32"/>
      <c r="X151" s="33"/>
      <c r="Y151" s="45"/>
      <c r="Z151" s="45"/>
      <c r="AA151" s="43"/>
      <c r="AB151" s="46"/>
    </row>
    <row r="152" spans="1:28" s="421" customFormat="1" ht="39" x14ac:dyDescent="0.25">
      <c r="A152" s="458">
        <v>71</v>
      </c>
      <c r="B152" s="459" t="s">
        <v>245</v>
      </c>
      <c r="C152" s="206" t="str">
        <f t="shared" si="7"/>
        <v xml:space="preserve">2C </v>
      </c>
      <c r="D152" s="435" t="s">
        <v>46</v>
      </c>
      <c r="E152" s="436" t="s">
        <v>140</v>
      </c>
      <c r="F152" s="436" t="s">
        <v>246</v>
      </c>
      <c r="G152" s="209" t="s">
        <v>49</v>
      </c>
      <c r="H152" s="209" t="s">
        <v>49</v>
      </c>
      <c r="I152" s="209" t="s">
        <v>49</v>
      </c>
      <c r="J152" s="209" t="s">
        <v>49</v>
      </c>
      <c r="K152" s="209">
        <f t="shared" si="10"/>
        <v>41535</v>
      </c>
      <c r="L152" s="209">
        <f>SUM(M152*1)</f>
        <v>41543</v>
      </c>
      <c r="M152" s="209">
        <f>SUM(N152*1)</f>
        <v>41543</v>
      </c>
      <c r="N152" s="209">
        <f t="shared" si="11"/>
        <v>41543</v>
      </c>
      <c r="O152" s="209">
        <f t="shared" si="12"/>
        <v>41544</v>
      </c>
      <c r="P152" s="209">
        <f t="shared" si="13"/>
        <v>41547</v>
      </c>
      <c r="Q152" s="209" t="s">
        <v>49</v>
      </c>
      <c r="R152" s="209" t="s">
        <v>49</v>
      </c>
      <c r="S152" s="209" t="s">
        <v>49</v>
      </c>
      <c r="T152" s="209" t="s">
        <v>49</v>
      </c>
      <c r="U152" s="209">
        <f>SUM(V152-4)</f>
        <v>41547</v>
      </c>
      <c r="V152" s="209">
        <f>SUM(W152-4)</f>
        <v>41551</v>
      </c>
      <c r="W152" s="209">
        <f t="shared" si="14"/>
        <v>41555</v>
      </c>
      <c r="X152" s="209">
        <v>41558</v>
      </c>
      <c r="Y152" s="210"/>
      <c r="Z152" s="210"/>
      <c r="AA152" s="211">
        <v>20000</v>
      </c>
      <c r="AB152" s="433"/>
    </row>
    <row r="153" spans="1:28" ht="60" x14ac:dyDescent="0.25">
      <c r="A153" s="26"/>
      <c r="B153" s="447" t="s">
        <v>247</v>
      </c>
      <c r="C153" s="38"/>
      <c r="D153" s="29"/>
      <c r="E153" s="30"/>
      <c r="F153" s="30"/>
      <c r="G153" s="48"/>
      <c r="H153" s="48"/>
      <c r="I153" s="48"/>
      <c r="J153" s="48"/>
      <c r="K153" s="48"/>
      <c r="L153" s="48"/>
      <c r="M153" s="48"/>
      <c r="N153" s="48"/>
      <c r="O153" s="48"/>
      <c r="P153" s="49"/>
      <c r="Q153" s="49"/>
      <c r="R153" s="49"/>
      <c r="S153" s="49"/>
      <c r="T153" s="49"/>
      <c r="U153" s="49"/>
      <c r="V153" s="49"/>
      <c r="W153" s="49"/>
      <c r="X153" s="50"/>
      <c r="Y153" s="51"/>
      <c r="Z153" s="51"/>
      <c r="AA153" s="35"/>
      <c r="AB153" s="52"/>
    </row>
    <row r="154" spans="1:28" s="421" customFormat="1" ht="39" x14ac:dyDescent="0.25">
      <c r="A154" s="458">
        <v>72</v>
      </c>
      <c r="B154" s="459" t="s">
        <v>248</v>
      </c>
      <c r="C154" s="206" t="str">
        <f t="shared" si="7"/>
        <v xml:space="preserve">2C </v>
      </c>
      <c r="D154" s="435" t="s">
        <v>46</v>
      </c>
      <c r="E154" s="436" t="s">
        <v>144</v>
      </c>
      <c r="F154" s="436" t="s">
        <v>246</v>
      </c>
      <c r="G154" s="461" t="s">
        <v>49</v>
      </c>
      <c r="H154" s="461" t="s">
        <v>49</v>
      </c>
      <c r="I154" s="461" t="s">
        <v>49</v>
      </c>
      <c r="J154" s="461" t="s">
        <v>49</v>
      </c>
      <c r="K154" s="461">
        <f t="shared" si="10"/>
        <v>41535</v>
      </c>
      <c r="L154" s="461">
        <f>SUM(M154*1)</f>
        <v>41543</v>
      </c>
      <c r="M154" s="461">
        <f>SUM(N154*1)</f>
        <v>41543</v>
      </c>
      <c r="N154" s="461">
        <f t="shared" si="11"/>
        <v>41543</v>
      </c>
      <c r="O154" s="461">
        <f t="shared" si="12"/>
        <v>41544</v>
      </c>
      <c r="P154" s="461">
        <f t="shared" si="13"/>
        <v>41547</v>
      </c>
      <c r="Q154" s="461" t="s">
        <v>49</v>
      </c>
      <c r="R154" s="461" t="s">
        <v>49</v>
      </c>
      <c r="S154" s="461" t="s">
        <v>49</v>
      </c>
      <c r="T154" s="461" t="s">
        <v>49</v>
      </c>
      <c r="U154" s="461">
        <f>SUM(V154-4)</f>
        <v>41547</v>
      </c>
      <c r="V154" s="461">
        <f>SUM(W154-4)</f>
        <v>41551</v>
      </c>
      <c r="W154" s="461">
        <f t="shared" si="14"/>
        <v>41555</v>
      </c>
      <c r="X154" s="461">
        <v>41558</v>
      </c>
      <c r="Y154" s="462"/>
      <c r="Z154" s="462"/>
      <c r="AA154" s="439">
        <v>15000</v>
      </c>
      <c r="AB154" s="432"/>
    </row>
    <row r="155" spans="1:28" ht="39" x14ac:dyDescent="0.25">
      <c r="A155" s="26"/>
      <c r="B155" s="47" t="s">
        <v>249</v>
      </c>
      <c r="C155" s="53"/>
      <c r="D155" s="29"/>
      <c r="E155" s="30"/>
      <c r="F155" s="30"/>
      <c r="G155" s="31"/>
      <c r="H155" s="31"/>
      <c r="I155" s="31"/>
      <c r="J155" s="31"/>
      <c r="K155" s="31"/>
      <c r="L155" s="31"/>
      <c r="M155" s="31"/>
      <c r="N155" s="31"/>
      <c r="O155" s="31"/>
      <c r="P155" s="32"/>
      <c r="Q155" s="32"/>
      <c r="R155" s="32"/>
      <c r="S155" s="32"/>
      <c r="T155" s="32"/>
      <c r="U155" s="32"/>
      <c r="V155" s="32"/>
      <c r="W155" s="32"/>
      <c r="X155" s="33"/>
      <c r="Y155" s="45"/>
      <c r="Z155" s="45"/>
      <c r="AA155" s="43"/>
      <c r="AB155" s="46"/>
    </row>
    <row r="156" spans="1:28" s="421" customFormat="1" ht="25.5" x14ac:dyDescent="0.25">
      <c r="A156" s="458">
        <v>73</v>
      </c>
      <c r="B156" s="459" t="s">
        <v>101</v>
      </c>
      <c r="C156" s="463" t="str">
        <f t="shared" si="7"/>
        <v xml:space="preserve">2C </v>
      </c>
      <c r="D156" s="435" t="s">
        <v>46</v>
      </c>
      <c r="E156" s="436" t="s">
        <v>102</v>
      </c>
      <c r="F156" s="436" t="s">
        <v>246</v>
      </c>
      <c r="G156" s="464" t="s">
        <v>49</v>
      </c>
      <c r="H156" s="464" t="s">
        <v>49</v>
      </c>
      <c r="I156" s="464" t="s">
        <v>49</v>
      </c>
      <c r="J156" s="464" t="s">
        <v>49</v>
      </c>
      <c r="K156" s="464">
        <f t="shared" si="10"/>
        <v>41535</v>
      </c>
      <c r="L156" s="464">
        <f>SUM(M156*1)</f>
        <v>41543</v>
      </c>
      <c r="M156" s="464">
        <f>SUM(N156*1)</f>
        <v>41543</v>
      </c>
      <c r="N156" s="464">
        <f t="shared" si="11"/>
        <v>41543</v>
      </c>
      <c r="O156" s="464">
        <f t="shared" si="12"/>
        <v>41544</v>
      </c>
      <c r="P156" s="464">
        <f t="shared" si="13"/>
        <v>41547</v>
      </c>
      <c r="Q156" s="464" t="s">
        <v>49</v>
      </c>
      <c r="R156" s="464" t="s">
        <v>49</v>
      </c>
      <c r="S156" s="464" t="s">
        <v>49</v>
      </c>
      <c r="T156" s="464" t="s">
        <v>49</v>
      </c>
      <c r="U156" s="464">
        <f>SUM(V156-4)</f>
        <v>41547</v>
      </c>
      <c r="V156" s="464">
        <f>SUM(W156-4)</f>
        <v>41551</v>
      </c>
      <c r="W156" s="464">
        <f t="shared" si="14"/>
        <v>41555</v>
      </c>
      <c r="X156" s="464">
        <v>41558</v>
      </c>
      <c r="Y156" s="465"/>
      <c r="Z156" s="465"/>
      <c r="AA156" s="466">
        <v>2200</v>
      </c>
      <c r="AB156" s="465"/>
    </row>
    <row r="157" spans="1:28" ht="64.5" x14ac:dyDescent="0.25">
      <c r="A157" s="26"/>
      <c r="B157" s="47" t="s">
        <v>250</v>
      </c>
      <c r="C157" s="53"/>
      <c r="D157" s="29"/>
      <c r="E157" s="30"/>
      <c r="F157" s="30"/>
      <c r="G157" s="56"/>
      <c r="H157" s="56"/>
      <c r="I157" s="56"/>
      <c r="J157" s="56"/>
      <c r="K157" s="56"/>
      <c r="L157" s="56"/>
      <c r="M157" s="56"/>
      <c r="N157" s="56"/>
      <c r="O157" s="56"/>
      <c r="P157" s="57"/>
      <c r="Q157" s="57"/>
      <c r="R157" s="57"/>
      <c r="S157" s="57"/>
      <c r="T157" s="57"/>
      <c r="U157" s="57"/>
      <c r="V157" s="57"/>
      <c r="W157" s="57"/>
      <c r="X157" s="54"/>
      <c r="Y157" s="58"/>
      <c r="Z157" s="58"/>
      <c r="AA157" s="55"/>
      <c r="AB157" s="58"/>
    </row>
    <row r="158" spans="1:28" s="421" customFormat="1" ht="25.5" x14ac:dyDescent="0.25">
      <c r="A158" s="458">
        <v>74</v>
      </c>
      <c r="B158" s="459" t="s">
        <v>251</v>
      </c>
      <c r="C158" s="206" t="str">
        <f t="shared" si="7"/>
        <v xml:space="preserve">2C </v>
      </c>
      <c r="D158" s="435" t="s">
        <v>46</v>
      </c>
      <c r="E158" s="436" t="s">
        <v>252</v>
      </c>
      <c r="F158" s="436" t="s">
        <v>49</v>
      </c>
      <c r="G158" s="209" t="s">
        <v>49</v>
      </c>
      <c r="H158" s="209" t="s">
        <v>49</v>
      </c>
      <c r="I158" s="209" t="s">
        <v>49</v>
      </c>
      <c r="J158" s="209" t="s">
        <v>49</v>
      </c>
      <c r="K158" s="209">
        <f t="shared" si="10"/>
        <v>41591</v>
      </c>
      <c r="L158" s="209">
        <f>SUM(M158*1)</f>
        <v>41599</v>
      </c>
      <c r="M158" s="209">
        <f>SUM(N158*1)</f>
        <v>41599</v>
      </c>
      <c r="N158" s="209">
        <f t="shared" si="11"/>
        <v>41599</v>
      </c>
      <c r="O158" s="209">
        <f t="shared" si="12"/>
        <v>41600</v>
      </c>
      <c r="P158" s="209">
        <f t="shared" si="13"/>
        <v>41603</v>
      </c>
      <c r="Q158" s="209" t="s">
        <v>49</v>
      </c>
      <c r="R158" s="209" t="s">
        <v>49</v>
      </c>
      <c r="S158" s="209" t="s">
        <v>49</v>
      </c>
      <c r="T158" s="209" t="s">
        <v>49</v>
      </c>
      <c r="U158" s="209">
        <f>SUM(V158-4)</f>
        <v>41603</v>
      </c>
      <c r="V158" s="209">
        <f>SUM(W158-4)</f>
        <v>41607</v>
      </c>
      <c r="W158" s="209">
        <f t="shared" si="14"/>
        <v>41611</v>
      </c>
      <c r="X158" s="209">
        <v>41614</v>
      </c>
      <c r="Y158" s="210"/>
      <c r="Z158" s="210"/>
      <c r="AA158" s="211">
        <v>4000</v>
      </c>
      <c r="AB158" s="210"/>
    </row>
    <row r="159" spans="1:28" ht="30" x14ac:dyDescent="0.25">
      <c r="A159" s="26"/>
      <c r="B159" s="447" t="s">
        <v>253</v>
      </c>
      <c r="C159" s="38"/>
      <c r="D159" s="29"/>
      <c r="E159" s="30"/>
      <c r="F159" s="30"/>
      <c r="G159" s="31"/>
      <c r="H159" s="31"/>
      <c r="I159" s="31"/>
      <c r="J159" s="31"/>
      <c r="K159" s="31"/>
      <c r="L159" s="31"/>
      <c r="M159" s="31"/>
      <c r="N159" s="31"/>
      <c r="O159" s="31"/>
      <c r="P159" s="31"/>
      <c r="Q159" s="31"/>
      <c r="R159" s="31"/>
      <c r="S159" s="31"/>
      <c r="T159" s="31"/>
      <c r="U159" s="31"/>
      <c r="V159" s="31"/>
      <c r="W159" s="31"/>
      <c r="X159" s="33"/>
      <c r="Y159" s="45"/>
      <c r="Z159" s="45"/>
      <c r="AA159" s="43"/>
      <c r="AB159" s="45"/>
    </row>
    <row r="160" spans="1:28" s="421" customFormat="1" ht="25.5" x14ac:dyDescent="0.25">
      <c r="A160" s="458">
        <v>75</v>
      </c>
      <c r="B160" s="467" t="s">
        <v>254</v>
      </c>
      <c r="C160" s="206" t="str">
        <f>IF(AA160&gt;=450000,"LPN",IF(AND(AA160&gt;190000,AA160&lt;470000),"LP",IF(AND(AA160&gt;=56000,AA160&lt;=190000),"3C","2C ")))</f>
        <v xml:space="preserve">2C </v>
      </c>
      <c r="D160" s="435" t="s">
        <v>46</v>
      </c>
      <c r="E160" s="436" t="s">
        <v>255</v>
      </c>
      <c r="F160" s="436" t="s">
        <v>49</v>
      </c>
      <c r="G160" s="209" t="s">
        <v>49</v>
      </c>
      <c r="H160" s="209" t="s">
        <v>49</v>
      </c>
      <c r="I160" s="209" t="s">
        <v>49</v>
      </c>
      <c r="J160" s="209" t="s">
        <v>49</v>
      </c>
      <c r="K160" s="209">
        <f t="shared" si="10"/>
        <v>41605</v>
      </c>
      <c r="L160" s="209">
        <f>SUM(M160*1)</f>
        <v>41613</v>
      </c>
      <c r="M160" s="209">
        <f>SUM(N160*1)</f>
        <v>41613</v>
      </c>
      <c r="N160" s="209">
        <f t="shared" si="11"/>
        <v>41613</v>
      </c>
      <c r="O160" s="209">
        <f t="shared" si="12"/>
        <v>41614</v>
      </c>
      <c r="P160" s="209">
        <f t="shared" si="13"/>
        <v>41617</v>
      </c>
      <c r="Q160" s="209" t="s">
        <v>49</v>
      </c>
      <c r="R160" s="209" t="s">
        <v>49</v>
      </c>
      <c r="S160" s="209" t="s">
        <v>49</v>
      </c>
      <c r="T160" s="209" t="s">
        <v>49</v>
      </c>
      <c r="U160" s="209">
        <f>SUM(V160-4)</f>
        <v>41617</v>
      </c>
      <c r="V160" s="209">
        <f>SUM(W160-4)</f>
        <v>41621</v>
      </c>
      <c r="W160" s="209">
        <f t="shared" si="14"/>
        <v>41625</v>
      </c>
      <c r="X160" s="209">
        <v>41628</v>
      </c>
      <c r="Y160" s="210"/>
      <c r="Z160" s="210"/>
      <c r="AA160" s="211">
        <v>3200</v>
      </c>
      <c r="AB160" s="210"/>
    </row>
    <row r="161" spans="1:28" x14ac:dyDescent="0.25">
      <c r="A161" s="26"/>
      <c r="B161" s="47" t="s">
        <v>256</v>
      </c>
      <c r="C161" s="38"/>
      <c r="D161" s="29"/>
      <c r="E161" s="30"/>
      <c r="F161" s="30"/>
      <c r="G161" s="31"/>
      <c r="H161" s="31"/>
      <c r="I161" s="31"/>
      <c r="J161" s="31"/>
      <c r="K161" s="31"/>
      <c r="L161" s="31"/>
      <c r="M161" s="31"/>
      <c r="N161" s="31"/>
      <c r="O161" s="31"/>
      <c r="P161" s="32"/>
      <c r="Q161" s="32"/>
      <c r="R161" s="32"/>
      <c r="S161" s="32"/>
      <c r="T161" s="32"/>
      <c r="U161" s="32"/>
      <c r="V161" s="32"/>
      <c r="W161" s="32"/>
      <c r="X161" s="33"/>
      <c r="Y161" s="45"/>
      <c r="Z161" s="45"/>
      <c r="AA161" s="43"/>
      <c r="AB161" s="45"/>
    </row>
    <row r="162" spans="1:28" s="421" customFormat="1" ht="26.25" x14ac:dyDescent="0.25">
      <c r="A162" s="458">
        <v>76</v>
      </c>
      <c r="B162" s="468" t="s">
        <v>224</v>
      </c>
      <c r="C162" s="206" t="s">
        <v>120</v>
      </c>
      <c r="D162" s="435" t="s">
        <v>46</v>
      </c>
      <c r="E162" s="436" t="s">
        <v>47</v>
      </c>
      <c r="F162" s="436" t="s">
        <v>49</v>
      </c>
      <c r="G162" s="209" t="s">
        <v>49</v>
      </c>
      <c r="H162" s="209" t="s">
        <v>49</v>
      </c>
      <c r="I162" s="209" t="s">
        <v>49</v>
      </c>
      <c r="J162" s="209" t="s">
        <v>49</v>
      </c>
      <c r="K162" s="209">
        <f t="shared" si="10"/>
        <v>41618</v>
      </c>
      <c r="L162" s="209">
        <f>SUM(M162*1)</f>
        <v>41626</v>
      </c>
      <c r="M162" s="209">
        <f>SUM(N162*1)</f>
        <v>41626</v>
      </c>
      <c r="N162" s="209">
        <f t="shared" si="11"/>
        <v>41626</v>
      </c>
      <c r="O162" s="209">
        <f t="shared" si="12"/>
        <v>41627</v>
      </c>
      <c r="P162" s="209">
        <f t="shared" si="13"/>
        <v>41630</v>
      </c>
      <c r="Q162" s="209" t="s">
        <v>49</v>
      </c>
      <c r="R162" s="209" t="s">
        <v>49</v>
      </c>
      <c r="S162" s="209" t="s">
        <v>49</v>
      </c>
      <c r="T162" s="209" t="s">
        <v>49</v>
      </c>
      <c r="U162" s="209">
        <f>SUM(V162-4)</f>
        <v>41630</v>
      </c>
      <c r="V162" s="209">
        <f>SUM(W162-4)</f>
        <v>41634</v>
      </c>
      <c r="W162" s="209">
        <f t="shared" si="14"/>
        <v>41638</v>
      </c>
      <c r="X162" s="209">
        <v>41641</v>
      </c>
      <c r="Y162" s="210"/>
      <c r="Z162" s="210"/>
      <c r="AA162" s="211">
        <v>0</v>
      </c>
      <c r="AB162" s="210"/>
    </row>
    <row r="163" spans="1:28" ht="25.5" x14ac:dyDescent="0.25">
      <c r="A163" s="26"/>
      <c r="B163" s="480" t="s">
        <v>257</v>
      </c>
      <c r="C163" s="38"/>
      <c r="D163" s="29"/>
      <c r="E163" s="30"/>
      <c r="F163" s="30"/>
      <c r="G163" s="31"/>
      <c r="H163" s="31"/>
      <c r="I163" s="31"/>
      <c r="J163" s="31"/>
      <c r="K163" s="31"/>
      <c r="L163" s="31"/>
      <c r="M163" s="31"/>
      <c r="N163" s="31"/>
      <c r="O163" s="31"/>
      <c r="P163" s="32"/>
      <c r="Q163" s="32"/>
      <c r="R163" s="32"/>
      <c r="S163" s="32"/>
      <c r="T163" s="32"/>
      <c r="U163" s="32"/>
      <c r="V163" s="32"/>
      <c r="W163" s="32"/>
      <c r="X163" s="33"/>
      <c r="Y163" s="45"/>
      <c r="Z163" s="45"/>
      <c r="AA163" s="43"/>
      <c r="AB163" s="45"/>
    </row>
    <row r="164" spans="1:28" x14ac:dyDescent="0.25">
      <c r="A164" s="59"/>
      <c r="B164" s="669" t="s">
        <v>258</v>
      </c>
      <c r="C164" s="661" t="s">
        <v>36</v>
      </c>
      <c r="D164" s="661"/>
      <c r="E164" s="661"/>
      <c r="F164" s="661"/>
      <c r="G164" s="661"/>
      <c r="H164" s="661"/>
      <c r="I164" s="661"/>
      <c r="J164" s="661"/>
      <c r="K164" s="661"/>
      <c r="L164" s="661"/>
      <c r="M164" s="661"/>
      <c r="N164" s="661"/>
      <c r="O164" s="661"/>
      <c r="P164" s="661"/>
      <c r="Q164" s="661"/>
      <c r="R164" s="661"/>
      <c r="S164" s="661"/>
      <c r="T164" s="661"/>
      <c r="U164" s="661"/>
      <c r="V164" s="661"/>
      <c r="W164" s="661"/>
      <c r="X164" s="661"/>
      <c r="Y164" s="661"/>
      <c r="Z164" s="661"/>
      <c r="AA164" s="60">
        <f>SUM(AA12:AA162)</f>
        <v>2722020.48</v>
      </c>
      <c r="AB164" s="61" t="e">
        <f>SUM(AB10,#REF!,#REF!)</f>
        <v>#REF!</v>
      </c>
    </row>
    <row r="165" spans="1:28" ht="15.75" x14ac:dyDescent="0.25">
      <c r="A165" s="59"/>
      <c r="B165" s="670"/>
      <c r="C165" s="662" t="s">
        <v>37</v>
      </c>
      <c r="D165" s="662"/>
      <c r="E165" s="662"/>
      <c r="F165" s="663"/>
      <c r="G165" s="663"/>
      <c r="H165" s="663"/>
      <c r="I165" s="663"/>
      <c r="J165" s="663"/>
      <c r="K165" s="663"/>
      <c r="L165" s="663"/>
      <c r="M165" s="663"/>
      <c r="N165" s="663"/>
      <c r="O165" s="663"/>
      <c r="P165" s="663"/>
      <c r="Q165" s="663"/>
      <c r="R165" s="663"/>
      <c r="S165" s="663"/>
      <c r="T165" s="663"/>
      <c r="U165" s="663"/>
      <c r="V165" s="663"/>
      <c r="W165" s="663"/>
      <c r="X165" s="663"/>
      <c r="Y165" s="663"/>
      <c r="Z165" s="663"/>
      <c r="AA165" s="62" t="e">
        <f>SUM(AA11,#REF!,#REF!)</f>
        <v>#REF!</v>
      </c>
      <c r="AB165" s="63" t="e">
        <f>SUM(AB11,#REF!,#REF!)</f>
        <v>#REF!</v>
      </c>
    </row>
    <row r="166" spans="1:28" x14ac:dyDescent="0.25">
      <c r="A166" s="64"/>
      <c r="B166" s="449"/>
      <c r="C166" s="66"/>
      <c r="D166" s="66"/>
      <c r="E166" s="66"/>
      <c r="F166" s="66"/>
      <c r="G166" s="66"/>
      <c r="H166" s="66"/>
      <c r="I166" s="66"/>
      <c r="J166" s="66"/>
      <c r="K166" s="66"/>
      <c r="L166" s="66"/>
      <c r="M166" s="66"/>
      <c r="N166" s="66"/>
      <c r="O166" s="66"/>
      <c r="P166" s="66"/>
      <c r="Q166" s="66"/>
      <c r="R166" s="66"/>
      <c r="S166" s="66"/>
      <c r="T166" s="66"/>
      <c r="U166" s="66"/>
      <c r="V166" s="66"/>
      <c r="W166" s="66"/>
      <c r="X166" s="67"/>
      <c r="Y166" s="66"/>
      <c r="Z166" s="66"/>
      <c r="AA166" s="67"/>
    </row>
    <row r="167" spans="1:28" x14ac:dyDescent="0.25">
      <c r="B167" s="450"/>
      <c r="C167" s="69"/>
      <c r="D167" s="69"/>
      <c r="E167" s="69"/>
      <c r="F167" s="70"/>
      <c r="G167" s="70"/>
      <c r="H167" s="70"/>
      <c r="I167" s="70"/>
      <c r="J167" s="70"/>
      <c r="K167" s="70"/>
      <c r="L167" s="70"/>
      <c r="M167" s="70"/>
      <c r="N167" s="70"/>
      <c r="O167" s="70"/>
      <c r="P167" s="70"/>
      <c r="Q167" s="71"/>
      <c r="R167" s="71"/>
      <c r="S167" s="64"/>
      <c r="T167" s="64"/>
      <c r="U167" s="64"/>
      <c r="V167" s="64"/>
      <c r="W167" s="72"/>
      <c r="X167" s="73"/>
      <c r="Y167" s="64"/>
      <c r="Z167" s="74"/>
      <c r="AA167" s="4"/>
    </row>
    <row r="168" spans="1:28" ht="30" x14ac:dyDescent="0.25">
      <c r="B168" s="451" t="s">
        <v>259</v>
      </c>
      <c r="C168" s="76"/>
      <c r="D168" s="76"/>
      <c r="E168" s="77"/>
      <c r="F168" s="78"/>
      <c r="G168" s="79" t="s">
        <v>260</v>
      </c>
      <c r="H168" s="651"/>
      <c r="I168" s="652"/>
      <c r="J168" s="80"/>
      <c r="K168" s="80"/>
      <c r="L168" s="81" t="s">
        <v>261</v>
      </c>
      <c r="M168" s="82"/>
      <c r="N168" s="77" t="s">
        <v>262</v>
      </c>
      <c r="O168" s="78"/>
      <c r="P168" s="83" t="s">
        <v>263</v>
      </c>
      <c r="Q168" s="76"/>
      <c r="R168" s="84"/>
      <c r="S168" s="85"/>
      <c r="T168" s="86" t="s">
        <v>264</v>
      </c>
      <c r="U168" s="82"/>
      <c r="V168" s="82"/>
      <c r="W168" s="87" t="s">
        <v>262</v>
      </c>
      <c r="X168" s="88"/>
      <c r="Y168" s="653" t="s">
        <v>265</v>
      </c>
      <c r="Z168" s="654"/>
      <c r="AA168" s="651"/>
      <c r="AB168" s="652"/>
    </row>
    <row r="169" spans="1:28" ht="31.5" x14ac:dyDescent="0.25">
      <c r="B169" s="452" t="s">
        <v>266</v>
      </c>
      <c r="C169" s="90"/>
      <c r="D169" s="90"/>
      <c r="E169" s="91"/>
      <c r="F169" s="78"/>
      <c r="G169" s="79" t="s">
        <v>267</v>
      </c>
      <c r="H169" s="651"/>
      <c r="I169" s="652"/>
      <c r="J169" s="80"/>
      <c r="K169" s="80"/>
      <c r="L169" s="92" t="s">
        <v>268</v>
      </c>
      <c r="M169" s="93"/>
      <c r="N169" s="91" t="s">
        <v>262</v>
      </c>
      <c r="O169" s="78"/>
      <c r="P169" s="94" t="s">
        <v>269</v>
      </c>
      <c r="Q169" s="90"/>
      <c r="R169" s="95"/>
      <c r="S169" s="85"/>
      <c r="T169" s="96" t="s">
        <v>270</v>
      </c>
      <c r="U169" s="97"/>
      <c r="V169" s="93"/>
      <c r="W169" s="98" t="s">
        <v>262</v>
      </c>
      <c r="X169" s="88"/>
      <c r="Y169" s="653" t="s">
        <v>271</v>
      </c>
      <c r="Z169" s="654"/>
      <c r="AA169" s="651"/>
      <c r="AB169" s="652"/>
    </row>
    <row r="170" spans="1:28" x14ac:dyDescent="0.25">
      <c r="B170" s="453"/>
      <c r="C170" s="1"/>
      <c r="D170" s="1"/>
      <c r="E170" s="1"/>
      <c r="F170" s="99"/>
      <c r="G170" s="99"/>
      <c r="H170" s="99"/>
      <c r="I170" s="99"/>
      <c r="J170" s="99"/>
      <c r="K170" s="99"/>
      <c r="L170" s="99"/>
      <c r="M170" s="99"/>
      <c r="N170" s="99"/>
      <c r="O170" s="99"/>
      <c r="P170" s="99"/>
      <c r="Q170" s="100"/>
      <c r="R170" s="100"/>
      <c r="S170" s="100"/>
      <c r="T170" s="100"/>
      <c r="U170" s="100"/>
      <c r="V170" s="100"/>
      <c r="W170" s="100"/>
      <c r="X170" s="101"/>
      <c r="Y170" s="100"/>
      <c r="Z170" s="100"/>
      <c r="AA170" s="101"/>
    </row>
    <row r="171" spans="1:28" x14ac:dyDescent="0.25">
      <c r="F171" s="99"/>
      <c r="G171" s="99"/>
      <c r="H171" s="99"/>
      <c r="I171" s="99"/>
      <c r="J171" s="99"/>
      <c r="K171" s="99"/>
      <c r="L171" s="99"/>
      <c r="M171" s="99"/>
      <c r="N171" s="99"/>
      <c r="O171" s="99"/>
      <c r="P171" s="99"/>
      <c r="Q171" s="100"/>
      <c r="R171" s="100"/>
      <c r="S171" s="100"/>
      <c r="T171" s="100"/>
      <c r="U171" s="100"/>
      <c r="V171" s="100"/>
      <c r="W171" s="100"/>
      <c r="X171" s="101"/>
      <c r="Y171" s="100"/>
      <c r="Z171" s="100"/>
      <c r="AA171" s="101"/>
    </row>
    <row r="172" spans="1:28" x14ac:dyDescent="0.25">
      <c r="B172" s="453"/>
      <c r="C172" s="1"/>
      <c r="D172" s="1"/>
      <c r="E172" s="642" t="s">
        <v>272</v>
      </c>
      <c r="F172" s="643"/>
      <c r="G172" s="643"/>
      <c r="H172" s="643"/>
      <c r="I172" s="643"/>
      <c r="J172" s="643"/>
      <c r="K172" s="643"/>
      <c r="L172" s="643"/>
      <c r="M172" s="643"/>
      <c r="N172" s="643"/>
      <c r="O172" s="643"/>
      <c r="P172" s="643"/>
      <c r="Q172" s="643"/>
      <c r="R172" s="643"/>
      <c r="S172" s="643"/>
      <c r="T172" s="643"/>
      <c r="U172" s="643"/>
      <c r="V172" s="643"/>
      <c r="W172" s="644"/>
      <c r="X172" s="4"/>
      <c r="AA172" s="4"/>
    </row>
    <row r="173" spans="1:28" x14ac:dyDescent="0.25">
      <c r="B173" s="453"/>
      <c r="C173" s="1"/>
      <c r="D173" s="1"/>
      <c r="E173" s="645"/>
      <c r="F173" s="646"/>
      <c r="G173" s="646"/>
      <c r="H173" s="646"/>
      <c r="I173" s="646"/>
      <c r="J173" s="646"/>
      <c r="K173" s="646"/>
      <c r="L173" s="646"/>
      <c r="M173" s="646"/>
      <c r="N173" s="646"/>
      <c r="O173" s="646"/>
      <c r="P173" s="646"/>
      <c r="Q173" s="646"/>
      <c r="R173" s="646"/>
      <c r="S173" s="646"/>
      <c r="T173" s="646"/>
      <c r="U173" s="646"/>
      <c r="V173" s="646"/>
      <c r="W173" s="647"/>
      <c r="X173" s="4"/>
      <c r="AA173" s="4"/>
    </row>
    <row r="174" spans="1:28" x14ac:dyDescent="0.25">
      <c r="E174" s="102"/>
      <c r="F174" s="64"/>
      <c r="G174" s="64"/>
      <c r="H174" s="64"/>
      <c r="I174" s="64"/>
      <c r="J174" s="64"/>
      <c r="K174" s="64"/>
      <c r="L174" s="64"/>
      <c r="M174" s="64"/>
      <c r="N174" s="64"/>
      <c r="O174" s="64"/>
      <c r="P174" s="64"/>
      <c r="Q174" s="103"/>
      <c r="R174" s="64"/>
      <c r="S174" s="103"/>
      <c r="T174" s="103"/>
      <c r="U174" s="103"/>
      <c r="V174" s="103"/>
      <c r="W174" s="104"/>
      <c r="X174" s="4"/>
      <c r="AA174" s="4"/>
    </row>
    <row r="175" spans="1:28" x14ac:dyDescent="0.25">
      <c r="E175" s="648" t="s">
        <v>273</v>
      </c>
      <c r="F175" s="649"/>
      <c r="G175" s="649"/>
      <c r="H175" s="649"/>
      <c r="I175" s="649"/>
      <c r="J175" s="649"/>
      <c r="K175" s="649"/>
      <c r="L175" s="649"/>
      <c r="M175" s="649"/>
      <c r="N175" s="649"/>
      <c r="O175" s="649"/>
      <c r="P175" s="649"/>
      <c r="Q175" s="649"/>
      <c r="R175" s="649"/>
      <c r="S175" s="649"/>
      <c r="T175" s="649"/>
      <c r="U175" s="649"/>
      <c r="V175" s="649"/>
      <c r="W175" s="650"/>
      <c r="X175" s="4"/>
      <c r="AA175" s="4"/>
    </row>
    <row r="176" spans="1:28" x14ac:dyDescent="0.25">
      <c r="W176" s="99"/>
      <c r="X176" s="105"/>
      <c r="Y176" s="99"/>
      <c r="Z176" s="99"/>
      <c r="AA176" s="105"/>
    </row>
    <row r="177" spans="6:27" x14ac:dyDescent="0.25">
      <c r="F177" s="99"/>
      <c r="G177" s="99"/>
      <c r="H177" s="99"/>
      <c r="I177" s="99"/>
      <c r="J177" s="99"/>
      <c r="K177" s="99"/>
      <c r="L177" s="99"/>
      <c r="M177" s="99"/>
      <c r="N177" s="99"/>
      <c r="O177" s="99"/>
      <c r="P177" s="99"/>
      <c r="Q177" s="99"/>
      <c r="R177" s="99"/>
      <c r="S177" s="99"/>
      <c r="T177" s="99"/>
      <c r="U177" s="99"/>
      <c r="V177" s="99"/>
      <c r="W177" s="99"/>
      <c r="X177" s="105"/>
      <c r="Y177" s="99"/>
      <c r="Z177" s="99"/>
      <c r="AA177" s="105"/>
    </row>
    <row r="178" spans="6:27" x14ac:dyDescent="0.25">
      <c r="X178" s="4"/>
      <c r="AA178" s="4"/>
    </row>
    <row r="179" spans="6:27" x14ac:dyDescent="0.25">
      <c r="X179" s="4"/>
      <c r="AA179" s="4"/>
    </row>
    <row r="180" spans="6:27" x14ac:dyDescent="0.25">
      <c r="X180" s="4"/>
      <c r="AA180" s="4"/>
    </row>
    <row r="181" spans="6:27" x14ac:dyDescent="0.25">
      <c r="X181" s="4"/>
      <c r="AA181" s="4"/>
    </row>
    <row r="182" spans="6:27" x14ac:dyDescent="0.25">
      <c r="X182" s="4"/>
      <c r="AA182" s="4"/>
    </row>
    <row r="183" spans="6:27" x14ac:dyDescent="0.25">
      <c r="X183" s="4"/>
      <c r="AA183" s="4"/>
    </row>
    <row r="184" spans="6:27" x14ac:dyDescent="0.25">
      <c r="X184" s="4"/>
      <c r="AA184" s="4"/>
    </row>
    <row r="185" spans="6:27" x14ac:dyDescent="0.25">
      <c r="X185" s="4"/>
      <c r="AA185" s="4"/>
    </row>
    <row r="186" spans="6:27" x14ac:dyDescent="0.25">
      <c r="X186" s="4"/>
      <c r="AA186" s="4"/>
    </row>
    <row r="187" spans="6:27" x14ac:dyDescent="0.25">
      <c r="X187" s="4"/>
      <c r="AA187" s="4"/>
    </row>
    <row r="188" spans="6:27" x14ac:dyDescent="0.25">
      <c r="X188" s="4"/>
      <c r="AA188" s="4"/>
    </row>
    <row r="189" spans="6:27" x14ac:dyDescent="0.25">
      <c r="X189" s="4"/>
      <c r="AA189" s="4"/>
    </row>
    <row r="190" spans="6:27" x14ac:dyDescent="0.25">
      <c r="X190" s="4"/>
      <c r="AA190" s="4"/>
    </row>
  </sheetData>
  <mergeCells count="44">
    <mergeCell ref="B1:AB1"/>
    <mergeCell ref="B2:AB2"/>
    <mergeCell ref="B3:AB3"/>
    <mergeCell ref="B4:AB4"/>
    <mergeCell ref="B5:AB5"/>
    <mergeCell ref="K7:N7"/>
    <mergeCell ref="O7:R7"/>
    <mergeCell ref="U8:V8"/>
    <mergeCell ref="W8:X8"/>
    <mergeCell ref="K8:L8"/>
    <mergeCell ref="M8:N8"/>
    <mergeCell ref="O8:P8"/>
    <mergeCell ref="Q8:R8"/>
    <mergeCell ref="S8:T8"/>
    <mergeCell ref="A6:F8"/>
    <mergeCell ref="G6:AB6"/>
    <mergeCell ref="Y10:Y11"/>
    <mergeCell ref="Z10:Z11"/>
    <mergeCell ref="AA10:AA11"/>
    <mergeCell ref="AB10:AB11"/>
    <mergeCell ref="D9:E9"/>
    <mergeCell ref="A10:A11"/>
    <mergeCell ref="B10:B11"/>
    <mergeCell ref="C10:C11"/>
    <mergeCell ref="S7:V7"/>
    <mergeCell ref="W7:X7"/>
    <mergeCell ref="Y7:AB8"/>
    <mergeCell ref="G8:H8"/>
    <mergeCell ref="I8:J8"/>
    <mergeCell ref="G7:J7"/>
    <mergeCell ref="B164:B165"/>
    <mergeCell ref="C164:Z164"/>
    <mergeCell ref="C165:Z165"/>
    <mergeCell ref="E172:W173"/>
    <mergeCell ref="E175:W175"/>
    <mergeCell ref="H168:I168"/>
    <mergeCell ref="Y168:Z168"/>
    <mergeCell ref="D10:D11"/>
    <mergeCell ref="E10:E11"/>
    <mergeCell ref="AA168:AB168"/>
    <mergeCell ref="H169:I169"/>
    <mergeCell ref="Y169:Z169"/>
    <mergeCell ref="AA169:AB169"/>
    <mergeCell ref="F10:F11"/>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43"/>
  <sheetViews>
    <sheetView workbookViewId="0">
      <selection activeCell="E12" sqref="E12"/>
    </sheetView>
  </sheetViews>
  <sheetFormatPr baseColWidth="10" defaultColWidth="9.140625" defaultRowHeight="15" x14ac:dyDescent="0.25"/>
  <cols>
    <col min="2" max="2" width="33.42578125" style="454" customWidth="1"/>
    <col min="3" max="3" width="14.42578125" customWidth="1"/>
    <col min="4" max="4" width="10.85546875" customWidth="1"/>
    <col min="5" max="5" width="11.7109375" customWidth="1"/>
    <col min="6" max="6" width="14" customWidth="1"/>
    <col min="11" max="11" width="10.140625" bestFit="1" customWidth="1"/>
    <col min="12" max="12" width="26" bestFit="1" customWidth="1"/>
    <col min="13" max="13" width="10.140625" bestFit="1" customWidth="1"/>
    <col min="14" max="14" width="12.7109375" bestFit="1" customWidth="1"/>
    <col min="15" max="16" width="10.140625" bestFit="1" customWidth="1"/>
    <col min="21" max="22" width="10.140625" bestFit="1" customWidth="1"/>
    <col min="23" max="23" width="12.7109375" bestFit="1" customWidth="1"/>
    <col min="24" max="24" width="10.140625" bestFit="1" customWidth="1"/>
    <col min="27" max="27" width="11.28515625" bestFit="1" customWidth="1"/>
  </cols>
  <sheetData>
    <row r="1" spans="1:28" ht="15.75" x14ac:dyDescent="0.25">
      <c r="A1" s="1"/>
      <c r="B1" s="691" t="s">
        <v>0</v>
      </c>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row>
    <row r="2" spans="1:28" ht="15.75" x14ac:dyDescent="0.25">
      <c r="B2" s="691" t="s">
        <v>1</v>
      </c>
      <c r="C2" s="691"/>
      <c r="D2" s="691"/>
      <c r="E2" s="691"/>
      <c r="F2" s="691"/>
      <c r="G2" s="691"/>
      <c r="H2" s="691"/>
      <c r="I2" s="691"/>
      <c r="J2" s="691"/>
      <c r="K2" s="691"/>
      <c r="L2" s="691"/>
      <c r="M2" s="691"/>
      <c r="N2" s="691"/>
      <c r="O2" s="691"/>
      <c r="P2" s="691"/>
      <c r="Q2" s="691"/>
      <c r="R2" s="691"/>
      <c r="S2" s="691"/>
      <c r="T2" s="691"/>
      <c r="U2" s="691"/>
      <c r="V2" s="691"/>
      <c r="W2" s="691"/>
      <c r="X2" s="691"/>
      <c r="Y2" s="691"/>
      <c r="Z2" s="691"/>
      <c r="AA2" s="691"/>
      <c r="AB2" s="691"/>
    </row>
    <row r="3" spans="1:28" ht="15.75" x14ac:dyDescent="0.25">
      <c r="B3" s="691" t="s">
        <v>2528</v>
      </c>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row>
    <row r="4" spans="1:28" ht="15.75" x14ac:dyDescent="0.25">
      <c r="B4" s="691" t="s">
        <v>278</v>
      </c>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row>
    <row r="5" spans="1:28" ht="15.75" x14ac:dyDescent="0.25">
      <c r="A5" s="2"/>
      <c r="B5" s="666"/>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row>
    <row r="6" spans="1:28" x14ac:dyDescent="0.25">
      <c r="A6" s="697" t="s">
        <v>4</v>
      </c>
      <c r="B6" s="697"/>
      <c r="C6" s="697"/>
      <c r="D6" s="697"/>
      <c r="E6" s="697"/>
      <c r="F6" s="697"/>
      <c r="G6" s="692" t="s">
        <v>5</v>
      </c>
      <c r="H6" s="692"/>
      <c r="I6" s="692"/>
      <c r="J6" s="692"/>
      <c r="K6" s="692"/>
      <c r="L6" s="692"/>
      <c r="M6" s="692"/>
      <c r="N6" s="692"/>
      <c r="O6" s="692"/>
      <c r="P6" s="692"/>
      <c r="Q6" s="692"/>
      <c r="R6" s="692"/>
      <c r="S6" s="692"/>
      <c r="T6" s="692"/>
      <c r="U6" s="692"/>
      <c r="V6" s="692"/>
      <c r="W6" s="692"/>
      <c r="X6" s="692"/>
      <c r="Y6" s="692"/>
      <c r="Z6" s="692"/>
      <c r="AA6" s="692"/>
      <c r="AB6" s="693"/>
    </row>
    <row r="7" spans="1:28" x14ac:dyDescent="0.25">
      <c r="A7" s="697"/>
      <c r="B7" s="697"/>
      <c r="C7" s="697"/>
      <c r="D7" s="697"/>
      <c r="E7" s="697"/>
      <c r="F7" s="697"/>
      <c r="G7" s="692" t="s">
        <v>6</v>
      </c>
      <c r="H7" s="692"/>
      <c r="I7" s="692"/>
      <c r="J7" s="693"/>
      <c r="K7" s="694" t="s">
        <v>7</v>
      </c>
      <c r="L7" s="692"/>
      <c r="M7" s="692"/>
      <c r="N7" s="693"/>
      <c r="O7" s="694" t="s">
        <v>8</v>
      </c>
      <c r="P7" s="692"/>
      <c r="Q7" s="692"/>
      <c r="R7" s="692"/>
      <c r="S7" s="694" t="s">
        <v>9</v>
      </c>
      <c r="T7" s="692"/>
      <c r="U7" s="692"/>
      <c r="V7" s="693"/>
      <c r="W7" s="694" t="s">
        <v>10</v>
      </c>
      <c r="X7" s="693"/>
      <c r="Y7" s="700" t="s">
        <v>11</v>
      </c>
      <c r="Z7" s="701"/>
      <c r="AA7" s="701"/>
      <c r="AB7" s="702"/>
    </row>
    <row r="8" spans="1:28" ht="39" customHeight="1" thickBot="1" x14ac:dyDescent="0.3">
      <c r="A8" s="697"/>
      <c r="B8" s="697"/>
      <c r="C8" s="697"/>
      <c r="D8" s="697"/>
      <c r="E8" s="697"/>
      <c r="F8" s="697"/>
      <c r="G8" s="706" t="s">
        <v>12</v>
      </c>
      <c r="H8" s="707"/>
      <c r="I8" s="708" t="s">
        <v>13</v>
      </c>
      <c r="J8" s="696"/>
      <c r="K8" s="695" t="s">
        <v>14</v>
      </c>
      <c r="L8" s="696"/>
      <c r="M8" s="695" t="s">
        <v>15</v>
      </c>
      <c r="N8" s="696"/>
      <c r="O8" s="695" t="s">
        <v>16</v>
      </c>
      <c r="P8" s="696"/>
      <c r="Q8" s="695" t="s">
        <v>17</v>
      </c>
      <c r="R8" s="696"/>
      <c r="S8" s="695" t="s">
        <v>18</v>
      </c>
      <c r="T8" s="696"/>
      <c r="U8" s="695" t="s">
        <v>19</v>
      </c>
      <c r="V8" s="696"/>
      <c r="W8" s="695" t="s">
        <v>20</v>
      </c>
      <c r="X8" s="696"/>
      <c r="Y8" s="703"/>
      <c r="Z8" s="704"/>
      <c r="AA8" s="704"/>
      <c r="AB8" s="705"/>
    </row>
    <row r="9" spans="1:28" ht="36.75" thickTop="1" x14ac:dyDescent="0.25">
      <c r="A9" s="5" t="s">
        <v>21</v>
      </c>
      <c r="B9" s="6" t="s">
        <v>22</v>
      </c>
      <c r="C9" s="7" t="s">
        <v>23</v>
      </c>
      <c r="D9" s="674" t="s">
        <v>24</v>
      </c>
      <c r="E9" s="675"/>
      <c r="F9" s="8" t="s">
        <v>25</v>
      </c>
      <c r="G9" s="9" t="s">
        <v>26</v>
      </c>
      <c r="H9" s="9" t="s">
        <v>27</v>
      </c>
      <c r="I9" s="9" t="s">
        <v>26</v>
      </c>
      <c r="J9" s="9" t="s">
        <v>27</v>
      </c>
      <c r="K9" s="9" t="s">
        <v>26</v>
      </c>
      <c r="L9" s="9" t="s">
        <v>27</v>
      </c>
      <c r="M9" s="9" t="s">
        <v>26</v>
      </c>
      <c r="N9" s="9" t="s">
        <v>27</v>
      </c>
      <c r="O9" s="9" t="s">
        <v>26</v>
      </c>
      <c r="P9" s="9" t="s">
        <v>27</v>
      </c>
      <c r="Q9" s="8" t="s">
        <v>26</v>
      </c>
      <c r="R9" s="8" t="s">
        <v>27</v>
      </c>
      <c r="S9" s="8" t="s">
        <v>26</v>
      </c>
      <c r="T9" s="8" t="s">
        <v>27</v>
      </c>
      <c r="U9" s="8" t="s">
        <v>26</v>
      </c>
      <c r="V9" s="8" t="s">
        <v>27</v>
      </c>
      <c r="W9" s="8" t="s">
        <v>26</v>
      </c>
      <c r="X9" s="122" t="s">
        <v>27</v>
      </c>
      <c r="Y9" s="7" t="s">
        <v>28</v>
      </c>
      <c r="Z9" s="7" t="s">
        <v>29</v>
      </c>
      <c r="AA9" s="122" t="s">
        <v>30</v>
      </c>
      <c r="AB9" s="7" t="s">
        <v>31</v>
      </c>
    </row>
    <row r="10" spans="1:28" x14ac:dyDescent="0.25">
      <c r="A10" s="676"/>
      <c r="B10" s="678" t="s">
        <v>32</v>
      </c>
      <c r="C10" s="637" t="s">
        <v>33</v>
      </c>
      <c r="D10" s="667" t="s">
        <v>34</v>
      </c>
      <c r="E10" s="699"/>
      <c r="F10" s="638" t="s">
        <v>35</v>
      </c>
      <c r="G10" s="11" t="s">
        <v>36</v>
      </c>
      <c r="H10" s="11" t="s">
        <v>36</v>
      </c>
      <c r="I10" s="11" t="s">
        <v>36</v>
      </c>
      <c r="J10" s="11" t="s">
        <v>36</v>
      </c>
      <c r="K10" s="11" t="s">
        <v>36</v>
      </c>
      <c r="L10" s="11" t="s">
        <v>36</v>
      </c>
      <c r="M10" s="11" t="s">
        <v>36</v>
      </c>
      <c r="N10" s="11" t="s">
        <v>36</v>
      </c>
      <c r="O10" s="11" t="s">
        <v>36</v>
      </c>
      <c r="P10" s="11" t="s">
        <v>36</v>
      </c>
      <c r="Q10" s="11" t="s">
        <v>36</v>
      </c>
      <c r="R10" s="11" t="s">
        <v>36</v>
      </c>
      <c r="S10" s="11" t="s">
        <v>36</v>
      </c>
      <c r="T10" s="11" t="s">
        <v>36</v>
      </c>
      <c r="U10" s="11" t="s">
        <v>36</v>
      </c>
      <c r="V10" s="11" t="s">
        <v>36</v>
      </c>
      <c r="W10" s="11" t="s">
        <v>36</v>
      </c>
      <c r="X10" s="123" t="s">
        <v>36</v>
      </c>
      <c r="Y10" s="656" t="s">
        <v>37</v>
      </c>
      <c r="Z10" s="656" t="s">
        <v>37</v>
      </c>
      <c r="AA10" s="698"/>
      <c r="AB10" s="656" t="s">
        <v>37</v>
      </c>
    </row>
    <row r="11" spans="1:28" ht="34.5" customHeight="1" x14ac:dyDescent="0.25">
      <c r="A11" s="677"/>
      <c r="B11" s="678"/>
      <c r="C11" s="637"/>
      <c r="D11" s="13" t="s">
        <v>38</v>
      </c>
      <c r="E11" s="14" t="s">
        <v>39</v>
      </c>
      <c r="F11" s="638"/>
      <c r="G11" s="15" t="s">
        <v>37</v>
      </c>
      <c r="H11" s="15" t="s">
        <v>37</v>
      </c>
      <c r="I11" s="15" t="s">
        <v>37</v>
      </c>
      <c r="J11" s="15" t="s">
        <v>37</v>
      </c>
      <c r="K11" s="15" t="s">
        <v>37</v>
      </c>
      <c r="L11" s="15" t="s">
        <v>37</v>
      </c>
      <c r="M11" s="15" t="s">
        <v>37</v>
      </c>
      <c r="N11" s="15" t="s">
        <v>37</v>
      </c>
      <c r="O11" s="15" t="s">
        <v>37</v>
      </c>
      <c r="P11" s="15" t="s">
        <v>37</v>
      </c>
      <c r="Q11" s="15" t="s">
        <v>37</v>
      </c>
      <c r="R11" s="16" t="s">
        <v>37</v>
      </c>
      <c r="S11" s="16" t="s">
        <v>37</v>
      </c>
      <c r="T11" s="16" t="s">
        <v>37</v>
      </c>
      <c r="U11" s="16" t="s">
        <v>37</v>
      </c>
      <c r="V11" s="16" t="s">
        <v>37</v>
      </c>
      <c r="W11" s="16" t="s">
        <v>37</v>
      </c>
      <c r="X11" s="15" t="s">
        <v>37</v>
      </c>
      <c r="Y11" s="656"/>
      <c r="Z11" s="656"/>
      <c r="AA11" s="698"/>
      <c r="AB11" s="656"/>
    </row>
    <row r="12" spans="1:28" ht="96" x14ac:dyDescent="0.25">
      <c r="A12" s="18"/>
      <c r="B12" s="124" t="s">
        <v>40</v>
      </c>
      <c r="C12" s="20" t="s">
        <v>41</v>
      </c>
      <c r="D12" s="20" t="s">
        <v>42</v>
      </c>
      <c r="E12" s="21" t="s">
        <v>43</v>
      </c>
      <c r="F12" s="22" t="s">
        <v>44</v>
      </c>
      <c r="G12" s="23"/>
      <c r="H12" s="23"/>
      <c r="I12" s="23"/>
      <c r="J12" s="23"/>
      <c r="K12" s="23"/>
      <c r="L12" s="23"/>
      <c r="M12" s="23"/>
      <c r="N12" s="23"/>
      <c r="O12" s="23"/>
      <c r="P12" s="23"/>
      <c r="Q12" s="23"/>
      <c r="R12" s="23"/>
      <c r="S12" s="23"/>
      <c r="T12" s="23"/>
      <c r="U12" s="23"/>
      <c r="V12" s="23"/>
      <c r="W12" s="23"/>
      <c r="X12" s="23"/>
      <c r="Y12" s="24"/>
      <c r="Z12" s="24"/>
      <c r="AA12" s="25"/>
      <c r="AB12" s="24"/>
    </row>
    <row r="13" spans="1:28" s="421" customFormat="1" x14ac:dyDescent="0.25">
      <c r="A13" s="469">
        <v>1</v>
      </c>
      <c r="B13" s="432" t="s">
        <v>224</v>
      </c>
      <c r="C13" s="434" t="str">
        <f>IF(AA136&gt;=470000,"LPN",IF(AND(AA136&gt;190000,AA136&lt;470000),"LP",IF(AND(AA136&gt;=56000,AA136&lt;=190000),"3C","2C ")))</f>
        <v xml:space="preserve">2C </v>
      </c>
      <c r="D13" s="435" t="s">
        <v>280</v>
      </c>
      <c r="E13" s="436" t="s">
        <v>281</v>
      </c>
      <c r="F13" s="436" t="s">
        <v>282</v>
      </c>
      <c r="G13" s="209" t="s">
        <v>49</v>
      </c>
      <c r="H13" s="209" t="s">
        <v>49</v>
      </c>
      <c r="I13" s="209" t="s">
        <v>49</v>
      </c>
      <c r="J13" s="209" t="s">
        <v>49</v>
      </c>
      <c r="K13" s="209">
        <f>SUM(L13-8)</f>
        <v>41325</v>
      </c>
      <c r="L13" s="209">
        <f>SUM(M13*1)</f>
        <v>41333</v>
      </c>
      <c r="M13" s="209">
        <f>SUM(N13*1)</f>
        <v>41333</v>
      </c>
      <c r="N13" s="209">
        <f>SUM(O13-1)</f>
        <v>41333</v>
      </c>
      <c r="O13" s="209">
        <f>SUM(U13-3)</f>
        <v>41334</v>
      </c>
      <c r="P13" s="209">
        <f>SUM(U13*1)</f>
        <v>41337</v>
      </c>
      <c r="Q13" s="209" t="s">
        <v>49</v>
      </c>
      <c r="R13" s="209" t="s">
        <v>49</v>
      </c>
      <c r="S13" s="209" t="s">
        <v>49</v>
      </c>
      <c r="T13" s="209" t="s">
        <v>49</v>
      </c>
      <c r="U13" s="209">
        <f>SUM(V13-4)</f>
        <v>41337</v>
      </c>
      <c r="V13" s="209">
        <f>SUM(W13-4)</f>
        <v>41341</v>
      </c>
      <c r="W13" s="209">
        <f>SUM(X13-3)</f>
        <v>41345</v>
      </c>
      <c r="X13" s="209">
        <v>41348</v>
      </c>
      <c r="Y13" s="438"/>
      <c r="Z13" s="438"/>
      <c r="AA13" s="439">
        <v>6521.5</v>
      </c>
      <c r="AB13" s="438"/>
    </row>
    <row r="14" spans="1:28" x14ac:dyDescent="0.25">
      <c r="A14" s="128"/>
      <c r="B14" s="472" t="s">
        <v>283</v>
      </c>
      <c r="C14" s="126"/>
      <c r="D14" s="127"/>
      <c r="E14" s="107"/>
      <c r="F14" s="107"/>
      <c r="G14" s="31"/>
      <c r="H14" s="31"/>
      <c r="I14" s="31"/>
      <c r="J14" s="31"/>
      <c r="K14" s="31"/>
      <c r="L14" s="31"/>
      <c r="M14" s="31"/>
      <c r="N14" s="31"/>
      <c r="O14" s="31"/>
      <c r="P14" s="32"/>
      <c r="Q14" s="32"/>
      <c r="R14" s="32"/>
      <c r="S14" s="32"/>
      <c r="T14" s="32"/>
      <c r="U14" s="32"/>
      <c r="V14" s="32"/>
      <c r="W14" s="32"/>
      <c r="X14" s="31"/>
      <c r="Y14" s="34"/>
      <c r="Z14" s="34"/>
      <c r="AA14" s="108"/>
      <c r="AB14" s="34"/>
    </row>
    <row r="15" spans="1:28" x14ac:dyDescent="0.25">
      <c r="A15" s="128"/>
      <c r="B15" s="473" t="s">
        <v>284</v>
      </c>
      <c r="C15" s="126"/>
      <c r="D15" s="127"/>
      <c r="E15" s="107"/>
      <c r="F15" s="107"/>
      <c r="G15" s="31"/>
      <c r="H15" s="31"/>
      <c r="I15" s="31"/>
      <c r="J15" s="31"/>
      <c r="K15" s="31"/>
      <c r="L15" s="31"/>
      <c r="M15" s="31"/>
      <c r="N15" s="31"/>
      <c r="O15" s="31"/>
      <c r="P15" s="32"/>
      <c r="Q15" s="32"/>
      <c r="R15" s="32"/>
      <c r="S15" s="32"/>
      <c r="T15" s="32"/>
      <c r="U15" s="32"/>
      <c r="V15" s="32"/>
      <c r="W15" s="32"/>
      <c r="X15" s="31"/>
      <c r="Y15" s="34"/>
      <c r="Z15" s="34"/>
      <c r="AA15" s="108"/>
      <c r="AB15" s="34"/>
    </row>
    <row r="16" spans="1:28" x14ac:dyDescent="0.25">
      <c r="A16" s="128"/>
      <c r="B16" s="472" t="s">
        <v>285</v>
      </c>
      <c r="C16" s="126"/>
      <c r="D16" s="127"/>
      <c r="E16" s="107"/>
      <c r="F16" s="107"/>
      <c r="G16" s="31"/>
      <c r="H16" s="31"/>
      <c r="I16" s="31"/>
      <c r="J16" s="31"/>
      <c r="K16" s="31"/>
      <c r="L16" s="31"/>
      <c r="M16" s="31"/>
      <c r="N16" s="31"/>
      <c r="O16" s="31"/>
      <c r="P16" s="32"/>
      <c r="Q16" s="32"/>
      <c r="R16" s="32"/>
      <c r="S16" s="32"/>
      <c r="T16" s="32"/>
      <c r="U16" s="32"/>
      <c r="V16" s="32"/>
      <c r="W16" s="32"/>
      <c r="X16" s="31"/>
      <c r="Y16" s="34"/>
      <c r="Z16" s="34"/>
      <c r="AA16" s="108"/>
      <c r="AB16" s="34"/>
    </row>
    <row r="17" spans="1:28" x14ac:dyDescent="0.25">
      <c r="A17" s="128"/>
      <c r="B17" s="473" t="s">
        <v>286</v>
      </c>
      <c r="C17" s="126"/>
      <c r="D17" s="127"/>
      <c r="E17" s="107"/>
      <c r="F17" s="107"/>
      <c r="G17" s="31"/>
      <c r="H17" s="31"/>
      <c r="I17" s="31"/>
      <c r="J17" s="31"/>
      <c r="K17" s="31"/>
      <c r="L17" s="31"/>
      <c r="M17" s="31"/>
      <c r="N17" s="31"/>
      <c r="O17" s="31"/>
      <c r="P17" s="32"/>
      <c r="Q17" s="32"/>
      <c r="R17" s="32"/>
      <c r="S17" s="32"/>
      <c r="T17" s="32"/>
      <c r="U17" s="32"/>
      <c r="V17" s="32"/>
      <c r="W17" s="32"/>
      <c r="X17" s="31"/>
      <c r="Y17" s="34"/>
      <c r="Z17" s="34"/>
      <c r="AA17" s="108"/>
      <c r="AB17" s="34"/>
    </row>
    <row r="18" spans="1:28" x14ac:dyDescent="0.25">
      <c r="A18" s="128"/>
      <c r="B18" s="472" t="s">
        <v>287</v>
      </c>
      <c r="C18" s="126"/>
      <c r="D18" s="127"/>
      <c r="E18" s="107"/>
      <c r="F18" s="107"/>
      <c r="G18" s="31"/>
      <c r="H18" s="31"/>
      <c r="I18" s="31"/>
      <c r="J18" s="31"/>
      <c r="K18" s="31"/>
      <c r="L18" s="31"/>
      <c r="M18" s="31"/>
      <c r="N18" s="31"/>
      <c r="O18" s="31"/>
      <c r="P18" s="32"/>
      <c r="Q18" s="32"/>
      <c r="R18" s="32"/>
      <c r="S18" s="32"/>
      <c r="T18" s="32"/>
      <c r="U18" s="32"/>
      <c r="V18" s="32"/>
      <c r="W18" s="32"/>
      <c r="X18" s="31"/>
      <c r="Y18" s="34"/>
      <c r="Z18" s="34"/>
      <c r="AA18" s="108"/>
      <c r="AB18" s="34"/>
    </row>
    <row r="19" spans="1:28" x14ac:dyDescent="0.25">
      <c r="A19" s="128"/>
      <c r="B19" s="473" t="s">
        <v>288</v>
      </c>
      <c r="C19" s="126"/>
      <c r="D19" s="127"/>
      <c r="E19" s="107"/>
      <c r="F19" s="107"/>
      <c r="G19" s="31"/>
      <c r="H19" s="31"/>
      <c r="I19" s="31"/>
      <c r="J19" s="31"/>
      <c r="K19" s="31"/>
      <c r="L19" s="31"/>
      <c r="M19" s="31"/>
      <c r="N19" s="31"/>
      <c r="O19" s="31"/>
      <c r="P19" s="32"/>
      <c r="Q19" s="32"/>
      <c r="R19" s="32"/>
      <c r="S19" s="32"/>
      <c r="T19" s="32"/>
      <c r="U19" s="32"/>
      <c r="V19" s="32"/>
      <c r="W19" s="32"/>
      <c r="X19" s="31"/>
      <c r="Y19" s="34"/>
      <c r="Z19" s="34"/>
      <c r="AA19" s="108"/>
      <c r="AB19" s="34"/>
    </row>
    <row r="20" spans="1:28" s="421" customFormat="1" ht="25.5" x14ac:dyDescent="0.25">
      <c r="A20" s="469">
        <v>2</v>
      </c>
      <c r="B20" s="432" t="s">
        <v>224</v>
      </c>
      <c r="C20" s="206" t="s">
        <v>289</v>
      </c>
      <c r="D20" s="435" t="s">
        <v>280</v>
      </c>
      <c r="E20" s="436" t="s">
        <v>290</v>
      </c>
      <c r="F20" s="436" t="s">
        <v>291</v>
      </c>
      <c r="G20" s="209" t="s">
        <v>49</v>
      </c>
      <c r="H20" s="209" t="s">
        <v>49</v>
      </c>
      <c r="I20" s="209" t="s">
        <v>49</v>
      </c>
      <c r="J20" s="209" t="s">
        <v>49</v>
      </c>
      <c r="K20" s="209" t="s">
        <v>49</v>
      </c>
      <c r="L20" s="209" t="s">
        <v>49</v>
      </c>
      <c r="M20" s="209" t="s">
        <v>49</v>
      </c>
      <c r="N20" s="209" t="s">
        <v>49</v>
      </c>
      <c r="O20" s="209" t="s">
        <v>49</v>
      </c>
      <c r="P20" s="209" t="s">
        <v>49</v>
      </c>
      <c r="Q20" s="209" t="s">
        <v>49</v>
      </c>
      <c r="R20" s="209" t="s">
        <v>49</v>
      </c>
      <c r="S20" s="209" t="s">
        <v>49</v>
      </c>
      <c r="T20" s="209" t="s">
        <v>49</v>
      </c>
      <c r="U20" s="209">
        <f>SUM(V20-2)</f>
        <v>41341</v>
      </c>
      <c r="V20" s="209">
        <f>SUM(W20-3)</f>
        <v>41343</v>
      </c>
      <c r="W20" s="209">
        <f>SUM(X20-2)</f>
        <v>41346</v>
      </c>
      <c r="X20" s="209">
        <v>41348</v>
      </c>
      <c r="Y20" s="438"/>
      <c r="Z20" s="438"/>
      <c r="AA20" s="439">
        <v>5250</v>
      </c>
      <c r="AB20" s="438"/>
    </row>
    <row r="21" spans="1:28" x14ac:dyDescent="0.25">
      <c r="A21" s="128"/>
      <c r="B21" s="473" t="s">
        <v>292</v>
      </c>
      <c r="C21" s="129"/>
      <c r="D21" s="127"/>
      <c r="E21" s="106"/>
      <c r="F21" s="107"/>
      <c r="G21" s="31"/>
      <c r="H21" s="31"/>
      <c r="I21" s="31"/>
      <c r="J21" s="31"/>
      <c r="K21" s="31"/>
      <c r="L21" s="31"/>
      <c r="M21" s="31"/>
      <c r="N21" s="31"/>
      <c r="O21" s="31"/>
      <c r="P21" s="32"/>
      <c r="Q21" s="32"/>
      <c r="R21" s="32"/>
      <c r="S21" s="32"/>
      <c r="T21" s="32"/>
      <c r="U21" s="32"/>
      <c r="V21" s="32"/>
      <c r="W21" s="32"/>
      <c r="X21" s="31"/>
      <c r="Y21" s="34"/>
      <c r="Z21" s="34"/>
      <c r="AA21" s="108"/>
      <c r="AB21" s="34"/>
    </row>
    <row r="22" spans="1:28" s="421" customFormat="1" x14ac:dyDescent="0.25">
      <c r="A22" s="470">
        <v>3</v>
      </c>
      <c r="B22" s="470" t="s">
        <v>274</v>
      </c>
      <c r="C22" s="206" t="s">
        <v>289</v>
      </c>
      <c r="D22" s="435" t="s">
        <v>280</v>
      </c>
      <c r="E22" s="205" t="s">
        <v>293</v>
      </c>
      <c r="F22" s="436" t="s">
        <v>294</v>
      </c>
      <c r="G22" s="460" t="s">
        <v>49</v>
      </c>
      <c r="H22" s="460" t="s">
        <v>49</v>
      </c>
      <c r="I22" s="460" t="s">
        <v>49</v>
      </c>
      <c r="J22" s="460" t="s">
        <v>49</v>
      </c>
      <c r="K22" s="460" t="s">
        <v>49</v>
      </c>
      <c r="L22" s="460" t="s">
        <v>49</v>
      </c>
      <c r="M22" s="460" t="s">
        <v>49</v>
      </c>
      <c r="N22" s="460" t="s">
        <v>49</v>
      </c>
      <c r="O22" s="460" t="s">
        <v>49</v>
      </c>
      <c r="P22" s="460" t="s">
        <v>49</v>
      </c>
      <c r="Q22" s="460" t="s">
        <v>49</v>
      </c>
      <c r="R22" s="460" t="s">
        <v>49</v>
      </c>
      <c r="S22" s="460" t="s">
        <v>49</v>
      </c>
      <c r="T22" s="460" t="s">
        <v>49</v>
      </c>
      <c r="U22" s="209">
        <f>SUM(V22-2)</f>
        <v>41341</v>
      </c>
      <c r="V22" s="209">
        <f>SUM(W22-3)</f>
        <v>41343</v>
      </c>
      <c r="W22" s="460">
        <f>SUM(X22-2)</f>
        <v>41346</v>
      </c>
      <c r="X22" s="460">
        <v>41348</v>
      </c>
      <c r="Y22" s="210"/>
      <c r="Z22" s="210"/>
      <c r="AA22" s="211">
        <v>10936</v>
      </c>
      <c r="AB22" s="433"/>
    </row>
    <row r="23" spans="1:28" x14ac:dyDescent="0.25">
      <c r="A23" s="128"/>
      <c r="B23" s="472" t="s">
        <v>295</v>
      </c>
      <c r="C23" s="129"/>
      <c r="D23" s="127"/>
      <c r="E23" s="109"/>
      <c r="F23" s="107"/>
      <c r="G23" s="110"/>
      <c r="H23" s="110"/>
      <c r="I23" s="110"/>
      <c r="J23" s="110"/>
      <c r="K23" s="110"/>
      <c r="L23" s="110"/>
      <c r="M23" s="110"/>
      <c r="N23" s="110"/>
      <c r="O23" s="110"/>
      <c r="P23" s="110"/>
      <c r="Q23" s="110"/>
      <c r="R23" s="110"/>
      <c r="S23" s="110"/>
      <c r="T23" s="110"/>
      <c r="U23" s="32"/>
      <c r="V23" s="32"/>
      <c r="W23" s="131"/>
      <c r="X23" s="110"/>
      <c r="Y23" s="45"/>
      <c r="Z23" s="45"/>
      <c r="AA23" s="111"/>
      <c r="AB23" s="46"/>
    </row>
    <row r="24" spans="1:28" x14ac:dyDescent="0.25">
      <c r="A24" s="128"/>
      <c r="B24" s="473" t="s">
        <v>296</v>
      </c>
      <c r="C24" s="129"/>
      <c r="D24" s="127"/>
      <c r="E24" s="109"/>
      <c r="F24" s="107"/>
      <c r="G24" s="110"/>
      <c r="H24" s="110"/>
      <c r="I24" s="110"/>
      <c r="J24" s="110"/>
      <c r="K24" s="110"/>
      <c r="L24" s="110"/>
      <c r="M24" s="110"/>
      <c r="N24" s="110"/>
      <c r="O24" s="110"/>
      <c r="P24" s="110"/>
      <c r="Q24" s="110"/>
      <c r="R24" s="110"/>
      <c r="S24" s="110"/>
      <c r="T24" s="110"/>
      <c r="U24" s="32"/>
      <c r="V24" s="32"/>
      <c r="W24" s="131"/>
      <c r="X24" s="110"/>
      <c r="Y24" s="45"/>
      <c r="Z24" s="45"/>
      <c r="AA24" s="111"/>
      <c r="AB24" s="46"/>
    </row>
    <row r="25" spans="1:28" x14ac:dyDescent="0.25">
      <c r="A25" s="128"/>
      <c r="B25" s="472" t="s">
        <v>297</v>
      </c>
      <c r="C25" s="129"/>
      <c r="D25" s="127"/>
      <c r="E25" s="109"/>
      <c r="F25" s="107"/>
      <c r="G25" s="110"/>
      <c r="H25" s="110"/>
      <c r="I25" s="110"/>
      <c r="J25" s="110"/>
      <c r="K25" s="110"/>
      <c r="L25" s="110"/>
      <c r="M25" s="110"/>
      <c r="N25" s="110"/>
      <c r="O25" s="110"/>
      <c r="P25" s="110"/>
      <c r="Q25" s="110"/>
      <c r="R25" s="110"/>
      <c r="S25" s="110"/>
      <c r="T25" s="110"/>
      <c r="U25" s="32"/>
      <c r="V25" s="32"/>
      <c r="W25" s="131"/>
      <c r="X25" s="110"/>
      <c r="Y25" s="45"/>
      <c r="Z25" s="45"/>
      <c r="AA25" s="111"/>
      <c r="AB25" s="46"/>
    </row>
    <row r="26" spans="1:28" s="421" customFormat="1" x14ac:dyDescent="0.25">
      <c r="A26" s="469">
        <v>4</v>
      </c>
      <c r="B26" s="470" t="s">
        <v>275</v>
      </c>
      <c r="C26" s="434" t="str">
        <f>IF(AA149&gt;=470000,"LPN",IF(AND(AA149&gt;190000,AA149&lt;470000),"LP",IF(AND(AA149&gt;=56000,AA149&lt;=190000),"3C","2C ")))</f>
        <v xml:space="preserve">2C </v>
      </c>
      <c r="D26" s="435" t="s">
        <v>280</v>
      </c>
      <c r="E26" s="205" t="s">
        <v>298</v>
      </c>
      <c r="F26" s="436" t="s">
        <v>299</v>
      </c>
      <c r="G26" s="209" t="s">
        <v>49</v>
      </c>
      <c r="H26" s="209" t="s">
        <v>49</v>
      </c>
      <c r="I26" s="209" t="s">
        <v>49</v>
      </c>
      <c r="J26" s="209" t="s">
        <v>49</v>
      </c>
      <c r="K26" s="209">
        <f>SUM(L26-8)</f>
        <v>41325</v>
      </c>
      <c r="L26" s="209">
        <f>SUM(M26*1)</f>
        <v>41333</v>
      </c>
      <c r="M26" s="209">
        <f>SUM(N26*1)</f>
        <v>41333</v>
      </c>
      <c r="N26" s="209">
        <f>SUM(O26-1)</f>
        <v>41333</v>
      </c>
      <c r="O26" s="209">
        <f>SUM(U26-3)</f>
        <v>41334</v>
      </c>
      <c r="P26" s="209">
        <f>SUM(U26*1)</f>
        <v>41337</v>
      </c>
      <c r="Q26" s="209" t="s">
        <v>49</v>
      </c>
      <c r="R26" s="209" t="s">
        <v>49</v>
      </c>
      <c r="S26" s="209" t="s">
        <v>49</v>
      </c>
      <c r="T26" s="209" t="s">
        <v>49</v>
      </c>
      <c r="U26" s="209">
        <f>SUM(V26-4)</f>
        <v>41337</v>
      </c>
      <c r="V26" s="209">
        <f>SUM(W26-4)</f>
        <v>41341</v>
      </c>
      <c r="W26" s="209">
        <f>SUM(X26-3)</f>
        <v>41345</v>
      </c>
      <c r="X26" s="460">
        <v>41348</v>
      </c>
      <c r="Y26" s="210"/>
      <c r="Z26" s="210"/>
      <c r="AA26" s="211">
        <v>3375</v>
      </c>
      <c r="AB26" s="433"/>
    </row>
    <row r="27" spans="1:28" x14ac:dyDescent="0.25">
      <c r="A27" s="125"/>
      <c r="B27" s="474" t="s">
        <v>300</v>
      </c>
      <c r="C27" s="129"/>
      <c r="D27" s="127"/>
      <c r="E27" s="109"/>
      <c r="F27" s="107"/>
      <c r="G27" s="31"/>
      <c r="H27" s="31"/>
      <c r="I27" s="31"/>
      <c r="J27" s="31"/>
      <c r="K27" s="31"/>
      <c r="L27" s="31"/>
      <c r="M27" s="31"/>
      <c r="N27" s="31"/>
      <c r="O27" s="31"/>
      <c r="P27" s="32"/>
      <c r="Q27" s="32"/>
      <c r="R27" s="32"/>
      <c r="S27" s="32"/>
      <c r="T27" s="32"/>
      <c r="U27" s="32"/>
      <c r="V27" s="32"/>
      <c r="W27" s="32"/>
      <c r="X27" s="110"/>
      <c r="Y27" s="45"/>
      <c r="Z27" s="45"/>
      <c r="AA27" s="111"/>
      <c r="AB27" s="46"/>
    </row>
    <row r="28" spans="1:28" x14ac:dyDescent="0.25">
      <c r="A28" s="125"/>
      <c r="B28" s="473" t="s">
        <v>301</v>
      </c>
      <c r="C28" s="129"/>
      <c r="D28" s="127"/>
      <c r="E28" s="109"/>
      <c r="F28" s="107"/>
      <c r="G28" s="31"/>
      <c r="H28" s="31"/>
      <c r="I28" s="31"/>
      <c r="J28" s="31"/>
      <c r="K28" s="31"/>
      <c r="L28" s="31"/>
      <c r="M28" s="31"/>
      <c r="N28" s="31"/>
      <c r="O28" s="31"/>
      <c r="P28" s="32"/>
      <c r="Q28" s="32"/>
      <c r="R28" s="32"/>
      <c r="S28" s="32"/>
      <c r="T28" s="32"/>
      <c r="U28" s="32"/>
      <c r="V28" s="32"/>
      <c r="W28" s="32"/>
      <c r="X28" s="110"/>
      <c r="Y28" s="45"/>
      <c r="Z28" s="45"/>
      <c r="AA28" s="111"/>
      <c r="AB28" s="46"/>
    </row>
    <row r="29" spans="1:28" x14ac:dyDescent="0.25">
      <c r="A29" s="125"/>
      <c r="B29" s="473" t="s">
        <v>302</v>
      </c>
      <c r="C29" s="129"/>
      <c r="D29" s="127"/>
      <c r="E29" s="109"/>
      <c r="F29" s="107"/>
      <c r="G29" s="31"/>
      <c r="H29" s="31"/>
      <c r="I29" s="31"/>
      <c r="J29" s="31"/>
      <c r="K29" s="31"/>
      <c r="L29" s="31"/>
      <c r="M29" s="31"/>
      <c r="N29" s="31"/>
      <c r="O29" s="31"/>
      <c r="P29" s="32"/>
      <c r="Q29" s="32"/>
      <c r="R29" s="32"/>
      <c r="S29" s="32"/>
      <c r="T29" s="32"/>
      <c r="U29" s="32"/>
      <c r="V29" s="32"/>
      <c r="W29" s="32"/>
      <c r="X29" s="110"/>
      <c r="Y29" s="45"/>
      <c r="Z29" s="45"/>
      <c r="AA29" s="111"/>
      <c r="AB29" s="46"/>
    </row>
    <row r="30" spans="1:28" x14ac:dyDescent="0.25">
      <c r="A30" s="125"/>
      <c r="B30" s="473" t="s">
        <v>303</v>
      </c>
      <c r="C30" s="129"/>
      <c r="D30" s="127"/>
      <c r="E30" s="109"/>
      <c r="F30" s="107"/>
      <c r="G30" s="31"/>
      <c r="H30" s="31"/>
      <c r="I30" s="31"/>
      <c r="J30" s="31"/>
      <c r="K30" s="31"/>
      <c r="L30" s="31"/>
      <c r="M30" s="31"/>
      <c r="N30" s="31"/>
      <c r="O30" s="31"/>
      <c r="P30" s="32"/>
      <c r="Q30" s="32"/>
      <c r="R30" s="32"/>
      <c r="S30" s="32"/>
      <c r="T30" s="32"/>
      <c r="U30" s="32"/>
      <c r="V30" s="32"/>
      <c r="W30" s="32"/>
      <c r="X30" s="110"/>
      <c r="Y30" s="45"/>
      <c r="Z30" s="45"/>
      <c r="AA30" s="111"/>
      <c r="AB30" s="46"/>
    </row>
    <row r="31" spans="1:28" s="421" customFormat="1" x14ac:dyDescent="0.25">
      <c r="A31" s="470">
        <v>5</v>
      </c>
      <c r="B31" s="470" t="s">
        <v>276</v>
      </c>
      <c r="C31" s="434" t="str">
        <f>IF(AA154&gt;=470000,"LPN",IF(AND(AA154&gt;190000,AA154&lt;470000),"LP",IF(AND(AA154&gt;=56000,AA154&lt;=190000),"3C","2C ")))</f>
        <v xml:space="preserve">2C </v>
      </c>
      <c r="D31" s="435" t="s">
        <v>280</v>
      </c>
      <c r="E31" s="205" t="s">
        <v>304</v>
      </c>
      <c r="F31" s="436" t="s">
        <v>299</v>
      </c>
      <c r="G31" s="209" t="s">
        <v>49</v>
      </c>
      <c r="H31" s="209" t="s">
        <v>49</v>
      </c>
      <c r="I31" s="209" t="s">
        <v>49</v>
      </c>
      <c r="J31" s="209" t="s">
        <v>49</v>
      </c>
      <c r="K31" s="209">
        <f>SUM(L31-8)</f>
        <v>41347</v>
      </c>
      <c r="L31" s="209">
        <f>SUM(M31*1)</f>
        <v>41355</v>
      </c>
      <c r="M31" s="209">
        <f>SUM(N31*1)</f>
        <v>41355</v>
      </c>
      <c r="N31" s="209">
        <f>SUM(O31-1)</f>
        <v>41355</v>
      </c>
      <c r="O31" s="209">
        <f>SUM(U31-3)</f>
        <v>41356</v>
      </c>
      <c r="P31" s="209">
        <f>SUM(U31*1)</f>
        <v>41359</v>
      </c>
      <c r="Q31" s="209" t="s">
        <v>49</v>
      </c>
      <c r="R31" s="209" t="s">
        <v>49</v>
      </c>
      <c r="S31" s="209" t="s">
        <v>49</v>
      </c>
      <c r="T31" s="209" t="s">
        <v>49</v>
      </c>
      <c r="U31" s="209">
        <f>SUM(V31-4)</f>
        <v>41359</v>
      </c>
      <c r="V31" s="209">
        <f>SUM(W31-4)</f>
        <v>41363</v>
      </c>
      <c r="W31" s="209">
        <f>SUM(X31-3)</f>
        <v>41367</v>
      </c>
      <c r="X31" s="209">
        <v>41370</v>
      </c>
      <c r="Y31" s="210"/>
      <c r="Z31" s="210"/>
      <c r="AA31" s="211">
        <v>10384</v>
      </c>
      <c r="AB31" s="433"/>
    </row>
    <row r="32" spans="1:28" x14ac:dyDescent="0.25">
      <c r="A32" s="125"/>
      <c r="B32" s="473" t="s">
        <v>305</v>
      </c>
      <c r="C32" s="132"/>
      <c r="D32" s="133"/>
      <c r="E32" s="109"/>
      <c r="F32" s="107"/>
      <c r="G32" s="31"/>
      <c r="H32" s="31"/>
      <c r="I32" s="31"/>
      <c r="J32" s="31"/>
      <c r="K32" s="31"/>
      <c r="L32" s="31"/>
      <c r="M32" s="31"/>
      <c r="N32" s="31"/>
      <c r="O32" s="31"/>
      <c r="P32" s="32"/>
      <c r="Q32" s="32"/>
      <c r="R32" s="32"/>
      <c r="S32" s="32"/>
      <c r="T32" s="32"/>
      <c r="U32" s="32"/>
      <c r="V32" s="32"/>
      <c r="W32" s="32"/>
      <c r="X32" s="31"/>
      <c r="Y32" s="45"/>
      <c r="Z32" s="45"/>
      <c r="AA32" s="111"/>
      <c r="AB32" s="46"/>
    </row>
    <row r="33" spans="1:28" x14ac:dyDescent="0.25">
      <c r="A33" s="125"/>
      <c r="B33" s="473" t="s">
        <v>306</v>
      </c>
      <c r="C33" s="132"/>
      <c r="D33" s="133"/>
      <c r="E33" s="109"/>
      <c r="F33" s="107"/>
      <c r="G33" s="31"/>
      <c r="H33" s="31"/>
      <c r="I33" s="31"/>
      <c r="J33" s="31"/>
      <c r="K33" s="31"/>
      <c r="L33" s="31"/>
      <c r="M33" s="31"/>
      <c r="N33" s="31"/>
      <c r="O33" s="31"/>
      <c r="P33" s="32"/>
      <c r="Q33" s="32"/>
      <c r="R33" s="32"/>
      <c r="S33" s="32"/>
      <c r="T33" s="32"/>
      <c r="U33" s="32"/>
      <c r="V33" s="32"/>
      <c r="W33" s="32"/>
      <c r="X33" s="31"/>
      <c r="Y33" s="45"/>
      <c r="Z33" s="45"/>
      <c r="AA33" s="111"/>
      <c r="AB33" s="46"/>
    </row>
    <row r="34" spans="1:28" x14ac:dyDescent="0.25">
      <c r="A34" s="125"/>
      <c r="B34" s="473" t="s">
        <v>307</v>
      </c>
      <c r="C34" s="132"/>
      <c r="D34" s="133"/>
      <c r="E34" s="109"/>
      <c r="F34" s="107"/>
      <c r="G34" s="31"/>
      <c r="H34" s="31"/>
      <c r="I34" s="31"/>
      <c r="J34" s="31"/>
      <c r="K34" s="31"/>
      <c r="L34" s="31"/>
      <c r="M34" s="31"/>
      <c r="N34" s="31"/>
      <c r="O34" s="31"/>
      <c r="P34" s="32"/>
      <c r="Q34" s="32"/>
      <c r="R34" s="32"/>
      <c r="S34" s="32"/>
      <c r="T34" s="32"/>
      <c r="U34" s="32"/>
      <c r="V34" s="32"/>
      <c r="W34" s="32"/>
      <c r="X34" s="31"/>
      <c r="Y34" s="45"/>
      <c r="Z34" s="45"/>
      <c r="AA34" s="111"/>
      <c r="AB34" s="46"/>
    </row>
    <row r="35" spans="1:28" x14ac:dyDescent="0.25">
      <c r="A35" s="125"/>
      <c r="B35" s="472" t="s">
        <v>308</v>
      </c>
      <c r="C35" s="132"/>
      <c r="D35" s="133"/>
      <c r="E35" s="109"/>
      <c r="F35" s="107"/>
      <c r="G35" s="31"/>
      <c r="H35" s="31"/>
      <c r="I35" s="31"/>
      <c r="J35" s="31"/>
      <c r="K35" s="31"/>
      <c r="L35" s="31"/>
      <c r="M35" s="31"/>
      <c r="N35" s="31"/>
      <c r="O35" s="31"/>
      <c r="P35" s="32"/>
      <c r="Q35" s="32"/>
      <c r="R35" s="32"/>
      <c r="S35" s="32"/>
      <c r="T35" s="32"/>
      <c r="U35" s="32"/>
      <c r="V35" s="32"/>
      <c r="W35" s="32"/>
      <c r="X35" s="31"/>
      <c r="Y35" s="45"/>
      <c r="Z35" s="45"/>
      <c r="AA35" s="111"/>
      <c r="AB35" s="46"/>
    </row>
    <row r="36" spans="1:28" x14ac:dyDescent="0.25">
      <c r="A36" s="125"/>
      <c r="B36" s="472" t="s">
        <v>309</v>
      </c>
      <c r="C36" s="132"/>
      <c r="D36" s="133"/>
      <c r="E36" s="109"/>
      <c r="F36" s="107"/>
      <c r="G36" s="31"/>
      <c r="H36" s="31"/>
      <c r="I36" s="31"/>
      <c r="J36" s="31"/>
      <c r="K36" s="31"/>
      <c r="L36" s="31"/>
      <c r="M36" s="31"/>
      <c r="N36" s="31"/>
      <c r="O36" s="31"/>
      <c r="P36" s="32"/>
      <c r="Q36" s="32"/>
      <c r="R36" s="32"/>
      <c r="S36" s="32"/>
      <c r="T36" s="32"/>
      <c r="U36" s="32"/>
      <c r="V36" s="32"/>
      <c r="W36" s="32"/>
      <c r="X36" s="31"/>
      <c r="Y36" s="45"/>
      <c r="Z36" s="45"/>
      <c r="AA36" s="111"/>
      <c r="AB36" s="46"/>
    </row>
    <row r="37" spans="1:28" x14ac:dyDescent="0.25">
      <c r="A37" s="125"/>
      <c r="B37" s="472" t="s">
        <v>310</v>
      </c>
      <c r="C37" s="132"/>
      <c r="D37" s="133"/>
      <c r="E37" s="109"/>
      <c r="F37" s="107"/>
      <c r="G37" s="31"/>
      <c r="H37" s="31"/>
      <c r="I37" s="31"/>
      <c r="J37" s="31"/>
      <c r="K37" s="31"/>
      <c r="L37" s="31"/>
      <c r="M37" s="31"/>
      <c r="N37" s="31"/>
      <c r="O37" s="31"/>
      <c r="P37" s="32"/>
      <c r="Q37" s="32"/>
      <c r="R37" s="32"/>
      <c r="S37" s="32"/>
      <c r="T37" s="32"/>
      <c r="U37" s="32"/>
      <c r="V37" s="32"/>
      <c r="W37" s="32"/>
      <c r="X37" s="31"/>
      <c r="Y37" s="45"/>
      <c r="Z37" s="45"/>
      <c r="AA37" s="111"/>
      <c r="AB37" s="46"/>
    </row>
    <row r="38" spans="1:28" x14ac:dyDescent="0.25">
      <c r="A38" s="125"/>
      <c r="B38" s="472" t="s">
        <v>311</v>
      </c>
      <c r="C38" s="132"/>
      <c r="D38" s="133"/>
      <c r="E38" s="109"/>
      <c r="F38" s="107"/>
      <c r="G38" s="31"/>
      <c r="H38" s="31"/>
      <c r="I38" s="31"/>
      <c r="J38" s="31"/>
      <c r="K38" s="31"/>
      <c r="L38" s="31"/>
      <c r="M38" s="31"/>
      <c r="N38" s="31"/>
      <c r="O38" s="31"/>
      <c r="P38" s="32"/>
      <c r="Q38" s="32"/>
      <c r="R38" s="32"/>
      <c r="S38" s="32"/>
      <c r="T38" s="32"/>
      <c r="U38" s="32"/>
      <c r="V38" s="32"/>
      <c r="W38" s="32"/>
      <c r="X38" s="31"/>
      <c r="Y38" s="45"/>
      <c r="Z38" s="45"/>
      <c r="AA38" s="111"/>
      <c r="AB38" s="46"/>
    </row>
    <row r="39" spans="1:28" x14ac:dyDescent="0.25">
      <c r="A39" s="125"/>
      <c r="B39" s="473" t="s">
        <v>312</v>
      </c>
      <c r="C39" s="132"/>
      <c r="D39" s="133"/>
      <c r="E39" s="109"/>
      <c r="F39" s="107"/>
      <c r="G39" s="31"/>
      <c r="H39" s="31"/>
      <c r="I39" s="31"/>
      <c r="J39" s="31"/>
      <c r="K39" s="31"/>
      <c r="L39" s="31"/>
      <c r="M39" s="31"/>
      <c r="N39" s="31"/>
      <c r="O39" s="31"/>
      <c r="P39" s="32"/>
      <c r="Q39" s="32"/>
      <c r="R39" s="32"/>
      <c r="S39" s="32"/>
      <c r="T39" s="32"/>
      <c r="U39" s="32"/>
      <c r="V39" s="32"/>
      <c r="W39" s="32"/>
      <c r="X39" s="31"/>
      <c r="Y39" s="45"/>
      <c r="Z39" s="45"/>
      <c r="AA39" s="111"/>
      <c r="AB39" s="46"/>
    </row>
    <row r="40" spans="1:28" x14ac:dyDescent="0.25">
      <c r="A40" s="125"/>
      <c r="B40" s="473" t="s">
        <v>313</v>
      </c>
      <c r="C40" s="132"/>
      <c r="D40" s="133"/>
      <c r="E40" s="109"/>
      <c r="F40" s="107"/>
      <c r="G40" s="31"/>
      <c r="H40" s="31"/>
      <c r="I40" s="31"/>
      <c r="J40" s="31"/>
      <c r="K40" s="31"/>
      <c r="L40" s="31"/>
      <c r="M40" s="31"/>
      <c r="N40" s="31"/>
      <c r="O40" s="31"/>
      <c r="P40" s="32"/>
      <c r="Q40" s="32"/>
      <c r="R40" s="32"/>
      <c r="S40" s="32"/>
      <c r="T40" s="32"/>
      <c r="U40" s="32"/>
      <c r="V40" s="32"/>
      <c r="W40" s="32"/>
      <c r="X40" s="31"/>
      <c r="Y40" s="45"/>
      <c r="Z40" s="45"/>
      <c r="AA40" s="111"/>
      <c r="AB40" s="46"/>
    </row>
    <row r="41" spans="1:28" x14ac:dyDescent="0.25">
      <c r="A41" s="125"/>
      <c r="B41" s="473" t="s">
        <v>314</v>
      </c>
      <c r="C41" s="132"/>
      <c r="D41" s="133"/>
      <c r="E41" s="109"/>
      <c r="F41" s="107"/>
      <c r="G41" s="31"/>
      <c r="H41" s="31"/>
      <c r="I41" s="31"/>
      <c r="J41" s="31"/>
      <c r="K41" s="31"/>
      <c r="L41" s="31"/>
      <c r="M41" s="31"/>
      <c r="N41" s="31"/>
      <c r="O41" s="31"/>
      <c r="P41" s="32"/>
      <c r="Q41" s="32"/>
      <c r="R41" s="32"/>
      <c r="S41" s="32"/>
      <c r="T41" s="32"/>
      <c r="U41" s="32"/>
      <c r="V41" s="32"/>
      <c r="W41" s="32"/>
      <c r="X41" s="31"/>
      <c r="Y41" s="45"/>
      <c r="Z41" s="45"/>
      <c r="AA41" s="111"/>
      <c r="AB41" s="46"/>
    </row>
    <row r="42" spans="1:28" x14ac:dyDescent="0.25">
      <c r="A42" s="125"/>
      <c r="B42" s="473" t="s">
        <v>315</v>
      </c>
      <c r="C42" s="132"/>
      <c r="D42" s="133"/>
      <c r="E42" s="109"/>
      <c r="F42" s="107"/>
      <c r="G42" s="31"/>
      <c r="H42" s="31"/>
      <c r="I42" s="31"/>
      <c r="J42" s="31"/>
      <c r="K42" s="31"/>
      <c r="L42" s="31"/>
      <c r="M42" s="31"/>
      <c r="N42" s="31"/>
      <c r="O42" s="31"/>
      <c r="P42" s="32"/>
      <c r="Q42" s="32"/>
      <c r="R42" s="32"/>
      <c r="S42" s="32"/>
      <c r="T42" s="32"/>
      <c r="U42" s="32"/>
      <c r="V42" s="32"/>
      <c r="W42" s="32"/>
      <c r="X42" s="31"/>
      <c r="Y42" s="45"/>
      <c r="Z42" s="45"/>
      <c r="AA42" s="111"/>
      <c r="AB42" s="46"/>
    </row>
    <row r="43" spans="1:28" x14ac:dyDescent="0.25">
      <c r="A43" s="125"/>
      <c r="B43" s="475" t="s">
        <v>316</v>
      </c>
      <c r="C43" s="132"/>
      <c r="D43" s="133"/>
      <c r="E43" s="109"/>
      <c r="F43" s="107"/>
      <c r="G43" s="31"/>
      <c r="H43" s="31"/>
      <c r="I43" s="31"/>
      <c r="J43" s="31"/>
      <c r="K43" s="31"/>
      <c r="L43" s="31"/>
      <c r="M43" s="31"/>
      <c r="N43" s="31"/>
      <c r="O43" s="31"/>
      <c r="P43" s="32"/>
      <c r="Q43" s="32"/>
      <c r="R43" s="32"/>
      <c r="S43" s="32"/>
      <c r="T43" s="32"/>
      <c r="U43" s="32"/>
      <c r="V43" s="32"/>
      <c r="W43" s="32"/>
      <c r="X43" s="31"/>
      <c r="Y43" s="45"/>
      <c r="Z43" s="45"/>
      <c r="AA43" s="111"/>
      <c r="AB43" s="46"/>
    </row>
    <row r="44" spans="1:28" x14ac:dyDescent="0.25">
      <c r="A44" s="125"/>
      <c r="B44" s="472" t="s">
        <v>317</v>
      </c>
      <c r="C44" s="132"/>
      <c r="D44" s="133"/>
      <c r="E44" s="109"/>
      <c r="F44" s="107"/>
      <c r="G44" s="31"/>
      <c r="H44" s="31"/>
      <c r="I44" s="31"/>
      <c r="J44" s="31"/>
      <c r="K44" s="31"/>
      <c r="L44" s="31"/>
      <c r="M44" s="31"/>
      <c r="N44" s="31"/>
      <c r="O44" s="31"/>
      <c r="P44" s="32"/>
      <c r="Q44" s="32"/>
      <c r="R44" s="32"/>
      <c r="S44" s="32"/>
      <c r="T44" s="32"/>
      <c r="U44" s="32"/>
      <c r="V44" s="32"/>
      <c r="W44" s="32"/>
      <c r="X44" s="31"/>
      <c r="Y44" s="45"/>
      <c r="Z44" s="45"/>
      <c r="AA44" s="111"/>
      <c r="AB44" s="46"/>
    </row>
    <row r="45" spans="1:28" x14ac:dyDescent="0.25">
      <c r="A45" s="125"/>
      <c r="B45" s="475" t="s">
        <v>318</v>
      </c>
      <c r="C45" s="132"/>
      <c r="D45" s="133"/>
      <c r="E45" s="109"/>
      <c r="F45" s="107"/>
      <c r="G45" s="31"/>
      <c r="H45" s="31"/>
      <c r="I45" s="31"/>
      <c r="J45" s="31"/>
      <c r="K45" s="31"/>
      <c r="L45" s="31"/>
      <c r="M45" s="31"/>
      <c r="N45" s="31"/>
      <c r="O45" s="31"/>
      <c r="P45" s="32"/>
      <c r="Q45" s="32"/>
      <c r="R45" s="32"/>
      <c r="S45" s="32"/>
      <c r="T45" s="32"/>
      <c r="U45" s="32"/>
      <c r="V45" s="32"/>
      <c r="W45" s="32"/>
      <c r="X45" s="31"/>
      <c r="Y45" s="45"/>
      <c r="Z45" s="45"/>
      <c r="AA45" s="111"/>
      <c r="AB45" s="46"/>
    </row>
    <row r="46" spans="1:28" x14ac:dyDescent="0.25">
      <c r="A46" s="125"/>
      <c r="B46" s="473" t="s">
        <v>319</v>
      </c>
      <c r="C46" s="132"/>
      <c r="D46" s="133"/>
      <c r="E46" s="109"/>
      <c r="F46" s="107"/>
      <c r="G46" s="31"/>
      <c r="H46" s="31"/>
      <c r="I46" s="31"/>
      <c r="J46" s="31"/>
      <c r="K46" s="31"/>
      <c r="L46" s="31"/>
      <c r="M46" s="31"/>
      <c r="N46" s="31"/>
      <c r="O46" s="31"/>
      <c r="P46" s="32"/>
      <c r="Q46" s="32"/>
      <c r="R46" s="32"/>
      <c r="S46" s="32"/>
      <c r="T46" s="32"/>
      <c r="U46" s="32"/>
      <c r="V46" s="32"/>
      <c r="W46" s="32"/>
      <c r="X46" s="31"/>
      <c r="Y46" s="45"/>
      <c r="Z46" s="45"/>
      <c r="AA46" s="111"/>
      <c r="AB46" s="46"/>
    </row>
    <row r="47" spans="1:28" x14ac:dyDescent="0.25">
      <c r="A47" s="125"/>
      <c r="B47" s="475" t="s">
        <v>320</v>
      </c>
      <c r="C47" s="132"/>
      <c r="D47" s="133"/>
      <c r="E47" s="109"/>
      <c r="F47" s="107"/>
      <c r="G47" s="31"/>
      <c r="H47" s="31"/>
      <c r="I47" s="31"/>
      <c r="J47" s="31"/>
      <c r="K47" s="31"/>
      <c r="L47" s="31"/>
      <c r="M47" s="31"/>
      <c r="N47" s="31"/>
      <c r="O47" s="31"/>
      <c r="P47" s="32"/>
      <c r="Q47" s="32"/>
      <c r="R47" s="32"/>
      <c r="S47" s="32"/>
      <c r="T47" s="32"/>
      <c r="U47" s="32"/>
      <c r="V47" s="32"/>
      <c r="W47" s="32"/>
      <c r="X47" s="31"/>
      <c r="Y47" s="45"/>
      <c r="Z47" s="45"/>
      <c r="AA47" s="111"/>
      <c r="AB47" s="46"/>
    </row>
    <row r="48" spans="1:28" s="421" customFormat="1" x14ac:dyDescent="0.25">
      <c r="A48" s="469">
        <v>6</v>
      </c>
      <c r="B48" s="470" t="s">
        <v>321</v>
      </c>
      <c r="C48" s="434" t="str">
        <f>IF(AA171&gt;=470000,"LPN",IF(AND(AA171&gt;190000,AA171&lt;470000),"LP",IF(AND(AA171&gt;=56000,AA171&lt;=190000),"3C","2C ")))</f>
        <v xml:space="preserve">2C </v>
      </c>
      <c r="D48" s="435" t="s">
        <v>280</v>
      </c>
      <c r="E48" s="205" t="s">
        <v>322</v>
      </c>
      <c r="F48" s="436" t="s">
        <v>299</v>
      </c>
      <c r="G48" s="209" t="s">
        <v>49</v>
      </c>
      <c r="H48" s="209" t="s">
        <v>49</v>
      </c>
      <c r="I48" s="209" t="s">
        <v>49</v>
      </c>
      <c r="J48" s="209" t="s">
        <v>49</v>
      </c>
      <c r="K48" s="209">
        <f>SUM(L48-8)</f>
        <v>41347</v>
      </c>
      <c r="L48" s="209">
        <f>SUM(M48*1)</f>
        <v>41355</v>
      </c>
      <c r="M48" s="209">
        <f>SUM(N48*1)</f>
        <v>41355</v>
      </c>
      <c r="N48" s="209">
        <f>SUM(O48-1)</f>
        <v>41355</v>
      </c>
      <c r="O48" s="209">
        <f>SUM(U48-3)</f>
        <v>41356</v>
      </c>
      <c r="P48" s="209">
        <f>SUM(U48*1)</f>
        <v>41359</v>
      </c>
      <c r="Q48" s="209" t="s">
        <v>49</v>
      </c>
      <c r="R48" s="209" t="s">
        <v>49</v>
      </c>
      <c r="S48" s="209" t="s">
        <v>49</v>
      </c>
      <c r="T48" s="209" t="s">
        <v>49</v>
      </c>
      <c r="U48" s="209">
        <f>SUM(V48-4)</f>
        <v>41359</v>
      </c>
      <c r="V48" s="209">
        <f>SUM(W48-4)</f>
        <v>41363</v>
      </c>
      <c r="W48" s="209">
        <f>SUM(X48-3)</f>
        <v>41367</v>
      </c>
      <c r="X48" s="209">
        <v>41370</v>
      </c>
      <c r="Y48" s="210"/>
      <c r="Z48" s="210"/>
      <c r="AA48" s="211">
        <v>9000</v>
      </c>
      <c r="AB48" s="433"/>
    </row>
    <row r="49" spans="1:28" x14ac:dyDescent="0.25">
      <c r="A49" s="125"/>
      <c r="B49" s="473" t="s">
        <v>323</v>
      </c>
      <c r="C49" s="129"/>
      <c r="D49" s="127"/>
      <c r="E49" s="109"/>
      <c r="F49" s="107"/>
      <c r="G49" s="31"/>
      <c r="H49" s="31"/>
      <c r="I49" s="31"/>
      <c r="J49" s="31"/>
      <c r="K49" s="31"/>
      <c r="L49" s="31"/>
      <c r="M49" s="31"/>
      <c r="N49" s="31"/>
      <c r="O49" s="31"/>
      <c r="P49" s="32"/>
      <c r="Q49" s="32"/>
      <c r="R49" s="32"/>
      <c r="S49" s="32"/>
      <c r="T49" s="32"/>
      <c r="U49" s="32"/>
      <c r="V49" s="32"/>
      <c r="W49" s="32"/>
      <c r="X49" s="31"/>
      <c r="Y49" s="45"/>
      <c r="Z49" s="45"/>
      <c r="AA49" s="111"/>
      <c r="AB49" s="46"/>
    </row>
    <row r="50" spans="1:28" x14ac:dyDescent="0.25">
      <c r="A50" s="125"/>
      <c r="B50" s="473" t="s">
        <v>324</v>
      </c>
      <c r="C50" s="129"/>
      <c r="D50" s="127"/>
      <c r="E50" s="109"/>
      <c r="F50" s="107"/>
      <c r="G50" s="31"/>
      <c r="H50" s="31"/>
      <c r="I50" s="31"/>
      <c r="J50" s="31"/>
      <c r="K50" s="31"/>
      <c r="L50" s="31"/>
      <c r="M50" s="31"/>
      <c r="N50" s="31"/>
      <c r="O50" s="31"/>
      <c r="P50" s="32"/>
      <c r="Q50" s="32"/>
      <c r="R50" s="32"/>
      <c r="S50" s="32"/>
      <c r="T50" s="32"/>
      <c r="U50" s="32"/>
      <c r="V50" s="32"/>
      <c r="W50" s="32"/>
      <c r="X50" s="31"/>
      <c r="Y50" s="45"/>
      <c r="Z50" s="45"/>
      <c r="AA50" s="111"/>
      <c r="AB50" s="46"/>
    </row>
    <row r="51" spans="1:28" s="421" customFormat="1" ht="25.5" x14ac:dyDescent="0.25">
      <c r="A51" s="470">
        <v>7</v>
      </c>
      <c r="B51" s="476" t="s">
        <v>235</v>
      </c>
      <c r="C51" s="434" t="str">
        <f>IF(AA174&gt;=470000,"LPN",IF(AND(AA174&gt;190000,AA174&lt;470000),"LP",IF(AND(AA174&gt;=56000,AA174&lt;=190000),"3C","2C ")))</f>
        <v xml:space="preserve">2C </v>
      </c>
      <c r="D51" s="435" t="s">
        <v>280</v>
      </c>
      <c r="E51" s="205" t="s">
        <v>325</v>
      </c>
      <c r="F51" s="436" t="s">
        <v>299</v>
      </c>
      <c r="G51" s="209" t="s">
        <v>49</v>
      </c>
      <c r="H51" s="209" t="s">
        <v>49</v>
      </c>
      <c r="I51" s="209" t="s">
        <v>49</v>
      </c>
      <c r="J51" s="209" t="s">
        <v>49</v>
      </c>
      <c r="K51" s="209">
        <f>SUM(L51-8)</f>
        <v>41374</v>
      </c>
      <c r="L51" s="209">
        <f>SUM(M51*1)</f>
        <v>41382</v>
      </c>
      <c r="M51" s="209">
        <f>SUM(N51*1)</f>
        <v>41382</v>
      </c>
      <c r="N51" s="209">
        <f>SUM(O51-1)</f>
        <v>41382</v>
      </c>
      <c r="O51" s="209">
        <f>SUM(U51-3)</f>
        <v>41383</v>
      </c>
      <c r="P51" s="209">
        <f>SUM(U51*1)</f>
        <v>41386</v>
      </c>
      <c r="Q51" s="209" t="s">
        <v>49</v>
      </c>
      <c r="R51" s="209" t="s">
        <v>49</v>
      </c>
      <c r="S51" s="209" t="s">
        <v>49</v>
      </c>
      <c r="T51" s="209" t="s">
        <v>49</v>
      </c>
      <c r="U51" s="209">
        <f>SUM(V51-4)</f>
        <v>41386</v>
      </c>
      <c r="V51" s="209">
        <f>SUM(W51-4)</f>
        <v>41390</v>
      </c>
      <c r="W51" s="209">
        <f>SUM(X51-3)</f>
        <v>41394</v>
      </c>
      <c r="X51" s="209">
        <v>41397</v>
      </c>
      <c r="Y51" s="210"/>
      <c r="Z51" s="210"/>
      <c r="AA51" s="211">
        <v>1902</v>
      </c>
      <c r="AB51" s="433"/>
    </row>
    <row r="52" spans="1:28" x14ac:dyDescent="0.25">
      <c r="A52" s="130"/>
      <c r="B52" s="475" t="s">
        <v>326</v>
      </c>
      <c r="C52" s="129"/>
      <c r="D52" s="127"/>
      <c r="E52" s="109"/>
      <c r="F52" s="107"/>
      <c r="G52" s="31"/>
      <c r="H52" s="31"/>
      <c r="I52" s="31"/>
      <c r="J52" s="31"/>
      <c r="K52" s="31"/>
      <c r="L52" s="31"/>
      <c r="M52" s="31"/>
      <c r="N52" s="31"/>
      <c r="O52" s="31"/>
      <c r="P52" s="32"/>
      <c r="Q52" s="32"/>
      <c r="R52" s="32"/>
      <c r="S52" s="32"/>
      <c r="T52" s="32"/>
      <c r="U52" s="32"/>
      <c r="V52" s="32"/>
      <c r="W52" s="32"/>
      <c r="X52" s="31"/>
      <c r="Y52" s="45"/>
      <c r="Z52" s="45"/>
      <c r="AA52" s="111"/>
      <c r="AB52" s="46"/>
    </row>
    <row r="53" spans="1:28" x14ac:dyDescent="0.25">
      <c r="A53" s="130"/>
      <c r="B53" s="472" t="s">
        <v>327</v>
      </c>
      <c r="C53" s="129"/>
      <c r="D53" s="127"/>
      <c r="E53" s="109"/>
      <c r="F53" s="107"/>
      <c r="G53" s="31"/>
      <c r="H53" s="31"/>
      <c r="I53" s="31"/>
      <c r="J53" s="31"/>
      <c r="K53" s="31"/>
      <c r="L53" s="31"/>
      <c r="M53" s="31"/>
      <c r="N53" s="31"/>
      <c r="O53" s="31"/>
      <c r="P53" s="32"/>
      <c r="Q53" s="32"/>
      <c r="R53" s="32"/>
      <c r="S53" s="32"/>
      <c r="T53" s="32"/>
      <c r="U53" s="32"/>
      <c r="V53" s="32"/>
      <c r="W53" s="32"/>
      <c r="X53" s="31"/>
      <c r="Y53" s="45"/>
      <c r="Z53" s="45"/>
      <c r="AA53" s="111"/>
      <c r="AB53" s="46"/>
    </row>
    <row r="54" spans="1:28" s="421" customFormat="1" ht="25.5" x14ac:dyDescent="0.25">
      <c r="A54" s="470">
        <v>8</v>
      </c>
      <c r="B54" s="476" t="s">
        <v>71</v>
      </c>
      <c r="C54" s="434" t="str">
        <f>IF(AA177&gt;=470000,"LPN",IF(AND(AA177&gt;190000,AA177&lt;470000),"LP",IF(AND(AA177&gt;=56000,AA177&lt;=190000),"3C","2C ")))</f>
        <v xml:space="preserve">2C </v>
      </c>
      <c r="D54" s="435" t="s">
        <v>280</v>
      </c>
      <c r="E54" s="205" t="s">
        <v>328</v>
      </c>
      <c r="F54" s="436" t="s">
        <v>299</v>
      </c>
      <c r="G54" s="209" t="s">
        <v>49</v>
      </c>
      <c r="H54" s="209" t="s">
        <v>49</v>
      </c>
      <c r="I54" s="209" t="s">
        <v>49</v>
      </c>
      <c r="J54" s="209" t="s">
        <v>49</v>
      </c>
      <c r="K54" s="209">
        <f>SUM(L54-8)</f>
        <v>41409</v>
      </c>
      <c r="L54" s="209">
        <f>SUM(M54*1)</f>
        <v>41417</v>
      </c>
      <c r="M54" s="209">
        <f>SUM(N54*1)</f>
        <v>41417</v>
      </c>
      <c r="N54" s="209">
        <f>SUM(O54-1)</f>
        <v>41417</v>
      </c>
      <c r="O54" s="209">
        <f>SUM(U54-3)</f>
        <v>41418</v>
      </c>
      <c r="P54" s="209">
        <f>SUM(U54*1)</f>
        <v>41421</v>
      </c>
      <c r="Q54" s="209" t="s">
        <v>49</v>
      </c>
      <c r="R54" s="209" t="s">
        <v>49</v>
      </c>
      <c r="S54" s="209" t="s">
        <v>49</v>
      </c>
      <c r="T54" s="209" t="s">
        <v>49</v>
      </c>
      <c r="U54" s="209">
        <f>SUM(V54-4)</f>
        <v>41421</v>
      </c>
      <c r="V54" s="209">
        <f>SUM(W54-4)</f>
        <v>41425</v>
      </c>
      <c r="W54" s="209">
        <f>SUM(X54-3)</f>
        <v>41429</v>
      </c>
      <c r="X54" s="209">
        <v>41432</v>
      </c>
      <c r="Y54" s="210"/>
      <c r="Z54" s="210"/>
      <c r="AA54" s="211">
        <v>24294.799999999999</v>
      </c>
      <c r="AB54" s="433"/>
    </row>
    <row r="55" spans="1:28" ht="26.25" x14ac:dyDescent="0.25">
      <c r="A55" s="125"/>
      <c r="B55" s="477" t="s">
        <v>329</v>
      </c>
      <c r="C55" s="129"/>
      <c r="D55" s="127"/>
      <c r="E55" s="106"/>
      <c r="F55" s="107"/>
      <c r="G55" s="48"/>
      <c r="H55" s="48"/>
      <c r="I55" s="48"/>
      <c r="J55" s="48"/>
      <c r="K55" s="48"/>
      <c r="L55" s="48"/>
      <c r="M55" s="48"/>
      <c r="N55" s="48"/>
      <c r="O55" s="48"/>
      <c r="P55" s="49"/>
      <c r="Q55" s="49"/>
      <c r="R55" s="49"/>
      <c r="S55" s="49"/>
      <c r="T55" s="49"/>
      <c r="U55" s="49"/>
      <c r="V55" s="49"/>
      <c r="W55" s="49"/>
      <c r="X55" s="48"/>
      <c r="Y55" s="51"/>
      <c r="Z55" s="51"/>
      <c r="AA55" s="108"/>
      <c r="AB55" s="52"/>
    </row>
    <row r="56" spans="1:28" x14ac:dyDescent="0.25">
      <c r="A56" s="125"/>
      <c r="B56" s="475" t="s">
        <v>330</v>
      </c>
      <c r="C56" s="129"/>
      <c r="D56" s="127"/>
      <c r="E56" s="106"/>
      <c r="F56" s="107"/>
      <c r="G56" s="48"/>
      <c r="H56" s="48"/>
      <c r="I56" s="48"/>
      <c r="J56" s="48"/>
      <c r="K56" s="48"/>
      <c r="L56" s="48"/>
      <c r="M56" s="48"/>
      <c r="N56" s="48"/>
      <c r="O56" s="48"/>
      <c r="P56" s="49"/>
      <c r="Q56" s="49"/>
      <c r="R56" s="49"/>
      <c r="S56" s="49"/>
      <c r="T56" s="49"/>
      <c r="U56" s="49"/>
      <c r="V56" s="49"/>
      <c r="W56" s="49"/>
      <c r="X56" s="48"/>
      <c r="Y56" s="51"/>
      <c r="Z56" s="51"/>
      <c r="AA56" s="108"/>
      <c r="AB56" s="52"/>
    </row>
    <row r="57" spans="1:28" x14ac:dyDescent="0.25">
      <c r="A57" s="125"/>
      <c r="B57" s="475" t="s">
        <v>331</v>
      </c>
      <c r="C57" s="129"/>
      <c r="D57" s="127"/>
      <c r="E57" s="106"/>
      <c r="F57" s="107"/>
      <c r="G57" s="48"/>
      <c r="H57" s="48"/>
      <c r="I57" s="48"/>
      <c r="J57" s="48"/>
      <c r="K57" s="48"/>
      <c r="L57" s="48"/>
      <c r="M57" s="48"/>
      <c r="N57" s="48"/>
      <c r="O57" s="48"/>
      <c r="P57" s="49"/>
      <c r="Q57" s="49"/>
      <c r="R57" s="49"/>
      <c r="S57" s="49"/>
      <c r="T57" s="49"/>
      <c r="U57" s="49"/>
      <c r="V57" s="49"/>
      <c r="W57" s="49"/>
      <c r="X57" s="48"/>
      <c r="Y57" s="51"/>
      <c r="Z57" s="51"/>
      <c r="AA57" s="108"/>
      <c r="AB57" s="52"/>
    </row>
    <row r="58" spans="1:28" x14ac:dyDescent="0.25">
      <c r="A58" s="125"/>
      <c r="B58" s="475" t="s">
        <v>332</v>
      </c>
      <c r="C58" s="129"/>
      <c r="D58" s="127"/>
      <c r="E58" s="106"/>
      <c r="F58" s="107"/>
      <c r="G58" s="48"/>
      <c r="H58" s="48"/>
      <c r="I58" s="48"/>
      <c r="J58" s="48"/>
      <c r="K58" s="48"/>
      <c r="L58" s="48"/>
      <c r="M58" s="48"/>
      <c r="N58" s="48"/>
      <c r="O58" s="48"/>
      <c r="P58" s="49"/>
      <c r="Q58" s="49"/>
      <c r="R58" s="49"/>
      <c r="S58" s="49"/>
      <c r="T58" s="49"/>
      <c r="U58" s="49"/>
      <c r="V58" s="49"/>
      <c r="W58" s="49"/>
      <c r="X58" s="48"/>
      <c r="Y58" s="51"/>
      <c r="Z58" s="51"/>
      <c r="AA58" s="108"/>
      <c r="AB58" s="52"/>
    </row>
    <row r="59" spans="1:28" x14ac:dyDescent="0.25">
      <c r="A59" s="125"/>
      <c r="B59" s="475" t="s">
        <v>333</v>
      </c>
      <c r="C59" s="129"/>
      <c r="D59" s="127"/>
      <c r="E59" s="106"/>
      <c r="F59" s="107"/>
      <c r="G59" s="48"/>
      <c r="H59" s="48"/>
      <c r="I59" s="48"/>
      <c r="J59" s="48"/>
      <c r="K59" s="48"/>
      <c r="L59" s="48"/>
      <c r="M59" s="48"/>
      <c r="N59" s="48"/>
      <c r="O59" s="48"/>
      <c r="P59" s="49"/>
      <c r="Q59" s="49"/>
      <c r="R59" s="49"/>
      <c r="S59" s="49"/>
      <c r="T59" s="49"/>
      <c r="U59" s="49"/>
      <c r="V59" s="49"/>
      <c r="W59" s="49"/>
      <c r="X59" s="48"/>
      <c r="Y59" s="51"/>
      <c r="Z59" s="51"/>
      <c r="AA59" s="108"/>
      <c r="AB59" s="52"/>
    </row>
    <row r="60" spans="1:28" x14ac:dyDescent="0.25">
      <c r="A60" s="125"/>
      <c r="B60" s="475" t="s">
        <v>334</v>
      </c>
      <c r="C60" s="129"/>
      <c r="D60" s="127"/>
      <c r="E60" s="106"/>
      <c r="F60" s="107"/>
      <c r="G60" s="48"/>
      <c r="H60" s="48"/>
      <c r="I60" s="48"/>
      <c r="J60" s="48"/>
      <c r="K60" s="48"/>
      <c r="L60" s="48"/>
      <c r="M60" s="48"/>
      <c r="N60" s="48"/>
      <c r="O60" s="48"/>
      <c r="P60" s="49"/>
      <c r="Q60" s="49"/>
      <c r="R60" s="49"/>
      <c r="S60" s="49"/>
      <c r="T60" s="49"/>
      <c r="U60" s="49"/>
      <c r="V60" s="49"/>
      <c r="W60" s="49"/>
      <c r="X60" s="48"/>
      <c r="Y60" s="51"/>
      <c r="Z60" s="51"/>
      <c r="AA60" s="108"/>
      <c r="AB60" s="52"/>
    </row>
    <row r="61" spans="1:28" x14ac:dyDescent="0.25">
      <c r="A61" s="125"/>
      <c r="B61" s="475" t="s">
        <v>335</v>
      </c>
      <c r="C61" s="129"/>
      <c r="D61" s="127"/>
      <c r="E61" s="106"/>
      <c r="F61" s="107"/>
      <c r="G61" s="48"/>
      <c r="H61" s="48"/>
      <c r="I61" s="48"/>
      <c r="J61" s="48"/>
      <c r="K61" s="48"/>
      <c r="L61" s="48"/>
      <c r="M61" s="48"/>
      <c r="N61" s="48"/>
      <c r="O61" s="48"/>
      <c r="P61" s="49"/>
      <c r="Q61" s="49"/>
      <c r="R61" s="49"/>
      <c r="S61" s="49"/>
      <c r="T61" s="49"/>
      <c r="U61" s="49"/>
      <c r="V61" s="49"/>
      <c r="W61" s="49"/>
      <c r="X61" s="48"/>
      <c r="Y61" s="51"/>
      <c r="Z61" s="51"/>
      <c r="AA61" s="108"/>
      <c r="AB61" s="52"/>
    </row>
    <row r="62" spans="1:28" x14ac:dyDescent="0.25">
      <c r="A62" s="125"/>
      <c r="B62" s="475" t="s">
        <v>336</v>
      </c>
      <c r="C62" s="129"/>
      <c r="D62" s="127"/>
      <c r="E62" s="106"/>
      <c r="F62" s="107"/>
      <c r="G62" s="48"/>
      <c r="H62" s="48"/>
      <c r="I62" s="48"/>
      <c r="J62" s="48"/>
      <c r="K62" s="48"/>
      <c r="L62" s="48"/>
      <c r="M62" s="48"/>
      <c r="N62" s="48"/>
      <c r="O62" s="48"/>
      <c r="P62" s="49"/>
      <c r="Q62" s="49"/>
      <c r="R62" s="49"/>
      <c r="S62" s="49"/>
      <c r="T62" s="49"/>
      <c r="U62" s="49"/>
      <c r="V62" s="49"/>
      <c r="W62" s="49"/>
      <c r="X62" s="48"/>
      <c r="Y62" s="51"/>
      <c r="Z62" s="51"/>
      <c r="AA62" s="108"/>
      <c r="AB62" s="52"/>
    </row>
    <row r="63" spans="1:28" x14ac:dyDescent="0.25">
      <c r="A63" s="125"/>
      <c r="B63" s="475" t="s">
        <v>337</v>
      </c>
      <c r="C63" s="129"/>
      <c r="D63" s="127"/>
      <c r="E63" s="106"/>
      <c r="F63" s="107"/>
      <c r="G63" s="48"/>
      <c r="H63" s="48"/>
      <c r="I63" s="48"/>
      <c r="J63" s="48"/>
      <c r="K63" s="48"/>
      <c r="L63" s="48"/>
      <c r="M63" s="48"/>
      <c r="N63" s="48"/>
      <c r="O63" s="48"/>
      <c r="P63" s="49"/>
      <c r="Q63" s="49"/>
      <c r="R63" s="49"/>
      <c r="S63" s="49"/>
      <c r="T63" s="49"/>
      <c r="U63" s="49"/>
      <c r="V63" s="49"/>
      <c r="W63" s="49"/>
      <c r="X63" s="48"/>
      <c r="Y63" s="51"/>
      <c r="Z63" s="51"/>
      <c r="AA63" s="108"/>
      <c r="AB63" s="52"/>
    </row>
    <row r="64" spans="1:28" x14ac:dyDescent="0.25">
      <c r="A64" s="125"/>
      <c r="B64" s="475" t="s">
        <v>338</v>
      </c>
      <c r="C64" s="129"/>
      <c r="D64" s="127"/>
      <c r="E64" s="106"/>
      <c r="F64" s="107"/>
      <c r="G64" s="48"/>
      <c r="H64" s="48"/>
      <c r="I64" s="48"/>
      <c r="J64" s="48"/>
      <c r="K64" s="48"/>
      <c r="L64" s="48"/>
      <c r="M64" s="48"/>
      <c r="N64" s="48"/>
      <c r="O64" s="48"/>
      <c r="P64" s="49"/>
      <c r="Q64" s="49"/>
      <c r="R64" s="49"/>
      <c r="S64" s="49"/>
      <c r="T64" s="49"/>
      <c r="U64" s="49"/>
      <c r="V64" s="49"/>
      <c r="W64" s="49"/>
      <c r="X64" s="48"/>
      <c r="Y64" s="51"/>
      <c r="Z64" s="51"/>
      <c r="AA64" s="108"/>
      <c r="AB64" s="52"/>
    </row>
    <row r="65" spans="1:28" ht="26.25" x14ac:dyDescent="0.25">
      <c r="A65" s="125"/>
      <c r="B65" s="477" t="s">
        <v>339</v>
      </c>
      <c r="C65" s="129"/>
      <c r="D65" s="127"/>
      <c r="E65" s="106"/>
      <c r="F65" s="107"/>
      <c r="G65" s="48"/>
      <c r="H65" s="48"/>
      <c r="I65" s="48"/>
      <c r="J65" s="48"/>
      <c r="K65" s="48"/>
      <c r="L65" s="48"/>
      <c r="M65" s="48"/>
      <c r="N65" s="48"/>
      <c r="O65" s="48"/>
      <c r="P65" s="49"/>
      <c r="Q65" s="49"/>
      <c r="R65" s="49"/>
      <c r="S65" s="49"/>
      <c r="T65" s="49"/>
      <c r="U65" s="49"/>
      <c r="V65" s="49"/>
      <c r="W65" s="49"/>
      <c r="X65" s="48"/>
      <c r="Y65" s="51"/>
      <c r="Z65" s="51"/>
      <c r="AA65" s="108"/>
      <c r="AB65" s="52"/>
    </row>
    <row r="66" spans="1:28" x14ac:dyDescent="0.25">
      <c r="A66" s="125"/>
      <c r="B66" s="475" t="s">
        <v>340</v>
      </c>
      <c r="C66" s="129"/>
      <c r="D66" s="127"/>
      <c r="E66" s="106"/>
      <c r="F66" s="107"/>
      <c r="G66" s="48"/>
      <c r="H66" s="48"/>
      <c r="I66" s="48"/>
      <c r="J66" s="48"/>
      <c r="K66" s="48"/>
      <c r="L66" s="48"/>
      <c r="M66" s="48"/>
      <c r="N66" s="48"/>
      <c r="O66" s="48"/>
      <c r="P66" s="49"/>
      <c r="Q66" s="49"/>
      <c r="R66" s="49"/>
      <c r="S66" s="49"/>
      <c r="T66" s="49"/>
      <c r="U66" s="49"/>
      <c r="V66" s="49"/>
      <c r="W66" s="49"/>
      <c r="X66" s="48"/>
      <c r="Y66" s="51"/>
      <c r="Z66" s="51"/>
      <c r="AA66" s="108"/>
      <c r="AB66" s="52"/>
    </row>
    <row r="67" spans="1:28" x14ac:dyDescent="0.25">
      <c r="A67" s="125"/>
      <c r="B67" s="475" t="s">
        <v>341</v>
      </c>
      <c r="C67" s="129"/>
      <c r="D67" s="127"/>
      <c r="E67" s="106"/>
      <c r="F67" s="107"/>
      <c r="G67" s="48"/>
      <c r="H67" s="48"/>
      <c r="I67" s="48"/>
      <c r="J67" s="48"/>
      <c r="K67" s="48"/>
      <c r="L67" s="48"/>
      <c r="M67" s="48"/>
      <c r="N67" s="48"/>
      <c r="O67" s="48"/>
      <c r="P67" s="49"/>
      <c r="Q67" s="49"/>
      <c r="R67" s="49"/>
      <c r="S67" s="49"/>
      <c r="T67" s="49"/>
      <c r="U67" s="49"/>
      <c r="V67" s="49"/>
      <c r="W67" s="49"/>
      <c r="X67" s="48"/>
      <c r="Y67" s="51"/>
      <c r="Z67" s="51"/>
      <c r="AA67" s="108"/>
      <c r="AB67" s="52"/>
    </row>
    <row r="68" spans="1:28" x14ac:dyDescent="0.25">
      <c r="A68" s="125"/>
      <c r="B68" s="448" t="s">
        <v>342</v>
      </c>
      <c r="C68" s="129"/>
      <c r="D68" s="127"/>
      <c r="E68" s="106"/>
      <c r="F68" s="107"/>
      <c r="G68" s="48"/>
      <c r="H68" s="48"/>
      <c r="I68" s="48"/>
      <c r="J68" s="48"/>
      <c r="K68" s="48"/>
      <c r="L68" s="48"/>
      <c r="M68" s="48"/>
      <c r="N68" s="48"/>
      <c r="O68" s="48"/>
      <c r="P68" s="49"/>
      <c r="Q68" s="49"/>
      <c r="R68" s="49"/>
      <c r="S68" s="49"/>
      <c r="T68" s="49"/>
      <c r="U68" s="49"/>
      <c r="V68" s="49"/>
      <c r="W68" s="49"/>
      <c r="X68" s="48"/>
      <c r="Y68" s="51"/>
      <c r="Z68" s="51"/>
      <c r="AA68" s="108"/>
      <c r="AB68" s="52"/>
    </row>
    <row r="69" spans="1:28" x14ac:dyDescent="0.25">
      <c r="A69" s="125"/>
      <c r="B69" s="475" t="s">
        <v>343</v>
      </c>
      <c r="C69" s="129"/>
      <c r="D69" s="127"/>
      <c r="E69" s="106"/>
      <c r="F69" s="107"/>
      <c r="G69" s="48"/>
      <c r="H69" s="48"/>
      <c r="I69" s="48"/>
      <c r="J69" s="48"/>
      <c r="K69" s="48"/>
      <c r="L69" s="48"/>
      <c r="M69" s="48"/>
      <c r="N69" s="48"/>
      <c r="O69" s="48"/>
      <c r="P69" s="49"/>
      <c r="Q69" s="49"/>
      <c r="R69" s="49"/>
      <c r="S69" s="49"/>
      <c r="T69" s="49"/>
      <c r="U69" s="49"/>
      <c r="V69" s="49"/>
      <c r="W69" s="49"/>
      <c r="X69" s="48"/>
      <c r="Y69" s="51"/>
      <c r="Z69" s="51"/>
      <c r="AA69" s="108"/>
      <c r="AB69" s="52"/>
    </row>
    <row r="70" spans="1:28" x14ac:dyDescent="0.25">
      <c r="A70" s="125"/>
      <c r="B70" s="475" t="s">
        <v>344</v>
      </c>
      <c r="C70" s="129"/>
      <c r="D70" s="127"/>
      <c r="E70" s="106"/>
      <c r="F70" s="107"/>
      <c r="G70" s="48"/>
      <c r="H70" s="48"/>
      <c r="I70" s="48"/>
      <c r="J70" s="48"/>
      <c r="K70" s="48"/>
      <c r="L70" s="48"/>
      <c r="M70" s="48"/>
      <c r="N70" s="48"/>
      <c r="O70" s="48"/>
      <c r="P70" s="49"/>
      <c r="Q70" s="49"/>
      <c r="R70" s="49"/>
      <c r="S70" s="49"/>
      <c r="T70" s="49"/>
      <c r="U70" s="49"/>
      <c r="V70" s="49"/>
      <c r="W70" s="49"/>
      <c r="X70" s="48"/>
      <c r="Y70" s="51"/>
      <c r="Z70" s="51"/>
      <c r="AA70" s="108"/>
      <c r="AB70" s="52"/>
    </row>
    <row r="71" spans="1:28" x14ac:dyDescent="0.25">
      <c r="A71" s="125"/>
      <c r="B71" s="475" t="s">
        <v>345</v>
      </c>
      <c r="C71" s="129"/>
      <c r="D71" s="127"/>
      <c r="E71" s="106"/>
      <c r="F71" s="107"/>
      <c r="G71" s="48"/>
      <c r="H71" s="48"/>
      <c r="I71" s="48"/>
      <c r="J71" s="48"/>
      <c r="K71" s="48"/>
      <c r="L71" s="48"/>
      <c r="M71" s="48"/>
      <c r="N71" s="48"/>
      <c r="O71" s="48"/>
      <c r="P71" s="49"/>
      <c r="Q71" s="49"/>
      <c r="R71" s="49"/>
      <c r="S71" s="49"/>
      <c r="T71" s="49"/>
      <c r="U71" s="49"/>
      <c r="V71" s="49"/>
      <c r="W71" s="49"/>
      <c r="X71" s="48"/>
      <c r="Y71" s="51"/>
      <c r="Z71" s="51"/>
      <c r="AA71" s="108"/>
      <c r="AB71" s="52"/>
    </row>
    <row r="72" spans="1:28" x14ac:dyDescent="0.25">
      <c r="A72" s="125"/>
      <c r="B72" s="475" t="s">
        <v>346</v>
      </c>
      <c r="C72" s="129"/>
      <c r="D72" s="127"/>
      <c r="E72" s="106"/>
      <c r="F72" s="107"/>
      <c r="G72" s="48"/>
      <c r="H72" s="48"/>
      <c r="I72" s="48"/>
      <c r="J72" s="48"/>
      <c r="K72" s="48"/>
      <c r="L72" s="48"/>
      <c r="M72" s="48"/>
      <c r="N72" s="48"/>
      <c r="O72" s="48"/>
      <c r="P72" s="49"/>
      <c r="Q72" s="49"/>
      <c r="R72" s="49"/>
      <c r="S72" s="49"/>
      <c r="T72" s="49"/>
      <c r="U72" s="49"/>
      <c r="V72" s="49"/>
      <c r="W72" s="49"/>
      <c r="X72" s="48"/>
      <c r="Y72" s="51"/>
      <c r="Z72" s="51"/>
      <c r="AA72" s="108"/>
      <c r="AB72" s="52"/>
    </row>
    <row r="73" spans="1:28" x14ac:dyDescent="0.25">
      <c r="A73" s="125"/>
      <c r="B73" s="475" t="s">
        <v>347</v>
      </c>
      <c r="C73" s="129"/>
      <c r="D73" s="127"/>
      <c r="E73" s="106"/>
      <c r="F73" s="107"/>
      <c r="G73" s="48"/>
      <c r="H73" s="48"/>
      <c r="I73" s="48"/>
      <c r="J73" s="48"/>
      <c r="K73" s="48"/>
      <c r="L73" s="48"/>
      <c r="M73" s="48"/>
      <c r="N73" s="48"/>
      <c r="O73" s="48"/>
      <c r="P73" s="49"/>
      <c r="Q73" s="49"/>
      <c r="R73" s="49"/>
      <c r="S73" s="49"/>
      <c r="T73" s="49"/>
      <c r="U73" s="49"/>
      <c r="V73" s="49"/>
      <c r="W73" s="49"/>
      <c r="X73" s="48"/>
      <c r="Y73" s="51"/>
      <c r="Z73" s="51"/>
      <c r="AA73" s="108"/>
      <c r="AB73" s="52"/>
    </row>
    <row r="74" spans="1:28" x14ac:dyDescent="0.25">
      <c r="A74" s="125"/>
      <c r="B74" s="475" t="s">
        <v>348</v>
      </c>
      <c r="C74" s="129"/>
      <c r="D74" s="127"/>
      <c r="E74" s="106"/>
      <c r="F74" s="107"/>
      <c r="G74" s="48"/>
      <c r="H74" s="48"/>
      <c r="I74" s="48"/>
      <c r="J74" s="48"/>
      <c r="K74" s="48"/>
      <c r="L74" s="48"/>
      <c r="M74" s="48"/>
      <c r="N74" s="48"/>
      <c r="O74" s="48"/>
      <c r="P74" s="49"/>
      <c r="Q74" s="49"/>
      <c r="R74" s="49"/>
      <c r="S74" s="49"/>
      <c r="T74" s="49"/>
      <c r="U74" s="49"/>
      <c r="V74" s="49"/>
      <c r="W74" s="49"/>
      <c r="X74" s="48"/>
      <c r="Y74" s="51"/>
      <c r="Z74" s="51"/>
      <c r="AA74" s="108"/>
      <c r="AB74" s="52"/>
    </row>
    <row r="75" spans="1:28" x14ac:dyDescent="0.25">
      <c r="A75" s="125"/>
      <c r="B75" s="475" t="s">
        <v>349</v>
      </c>
      <c r="C75" s="129"/>
      <c r="D75" s="127"/>
      <c r="E75" s="106"/>
      <c r="F75" s="107"/>
      <c r="G75" s="48"/>
      <c r="H75" s="48"/>
      <c r="I75" s="48"/>
      <c r="J75" s="48"/>
      <c r="K75" s="48"/>
      <c r="L75" s="48"/>
      <c r="M75" s="48"/>
      <c r="N75" s="48"/>
      <c r="O75" s="48"/>
      <c r="P75" s="49"/>
      <c r="Q75" s="49"/>
      <c r="R75" s="49"/>
      <c r="S75" s="49"/>
      <c r="T75" s="49"/>
      <c r="U75" s="49"/>
      <c r="V75" s="49"/>
      <c r="W75" s="49"/>
      <c r="X75" s="48"/>
      <c r="Y75" s="51"/>
      <c r="Z75" s="51"/>
      <c r="AA75" s="108"/>
      <c r="AB75" s="52"/>
    </row>
    <row r="76" spans="1:28" x14ac:dyDescent="0.25">
      <c r="A76" s="125"/>
      <c r="B76" s="448" t="s">
        <v>350</v>
      </c>
      <c r="C76" s="129"/>
      <c r="D76" s="127"/>
      <c r="E76" s="106"/>
      <c r="F76" s="107"/>
      <c r="G76" s="48"/>
      <c r="H76" s="48"/>
      <c r="I76" s="48"/>
      <c r="J76" s="48"/>
      <c r="K76" s="48"/>
      <c r="L76" s="48"/>
      <c r="M76" s="48"/>
      <c r="N76" s="48"/>
      <c r="O76" s="48"/>
      <c r="P76" s="49"/>
      <c r="Q76" s="49"/>
      <c r="R76" s="49"/>
      <c r="S76" s="49"/>
      <c r="T76" s="49"/>
      <c r="U76" s="49"/>
      <c r="V76" s="49"/>
      <c r="W76" s="49"/>
      <c r="X76" s="48"/>
      <c r="Y76" s="51"/>
      <c r="Z76" s="51"/>
      <c r="AA76" s="108"/>
      <c r="AB76" s="52"/>
    </row>
    <row r="77" spans="1:28" x14ac:dyDescent="0.25">
      <c r="A77" s="125"/>
      <c r="B77" s="475" t="s">
        <v>351</v>
      </c>
      <c r="C77" s="129"/>
      <c r="D77" s="127"/>
      <c r="E77" s="106"/>
      <c r="F77" s="107"/>
      <c r="G77" s="48"/>
      <c r="H77" s="48"/>
      <c r="I77" s="48"/>
      <c r="J77" s="48"/>
      <c r="K77" s="48"/>
      <c r="L77" s="48"/>
      <c r="M77" s="48"/>
      <c r="N77" s="48"/>
      <c r="O77" s="48"/>
      <c r="P77" s="49"/>
      <c r="Q77" s="49"/>
      <c r="R77" s="49"/>
      <c r="S77" s="49"/>
      <c r="T77" s="49"/>
      <c r="U77" s="49"/>
      <c r="V77" s="49"/>
      <c r="W77" s="49"/>
      <c r="X77" s="48"/>
      <c r="Y77" s="51"/>
      <c r="Z77" s="51"/>
      <c r="AA77" s="108"/>
      <c r="AB77" s="52"/>
    </row>
    <row r="78" spans="1:28" x14ac:dyDescent="0.25">
      <c r="A78" s="125"/>
      <c r="B78" s="475" t="s">
        <v>352</v>
      </c>
      <c r="C78" s="129"/>
      <c r="D78" s="127"/>
      <c r="E78" s="106"/>
      <c r="F78" s="107"/>
      <c r="G78" s="48"/>
      <c r="H78" s="48"/>
      <c r="I78" s="48"/>
      <c r="J78" s="48"/>
      <c r="K78" s="48"/>
      <c r="L78" s="48"/>
      <c r="M78" s="48"/>
      <c r="N78" s="48"/>
      <c r="O78" s="48"/>
      <c r="P78" s="49"/>
      <c r="Q78" s="49"/>
      <c r="R78" s="49"/>
      <c r="S78" s="49"/>
      <c r="T78" s="49"/>
      <c r="U78" s="49"/>
      <c r="V78" s="49"/>
      <c r="W78" s="49"/>
      <c r="X78" s="48"/>
      <c r="Y78" s="51"/>
      <c r="Z78" s="51"/>
      <c r="AA78" s="108"/>
      <c r="AB78" s="52"/>
    </row>
    <row r="79" spans="1:28" x14ac:dyDescent="0.25">
      <c r="A79" s="125"/>
      <c r="B79" s="475" t="s">
        <v>353</v>
      </c>
      <c r="C79" s="129"/>
      <c r="D79" s="127"/>
      <c r="E79" s="106"/>
      <c r="F79" s="107"/>
      <c r="G79" s="48"/>
      <c r="H79" s="48"/>
      <c r="I79" s="48"/>
      <c r="J79" s="48"/>
      <c r="K79" s="48"/>
      <c r="L79" s="48"/>
      <c r="M79" s="48"/>
      <c r="N79" s="48"/>
      <c r="O79" s="48"/>
      <c r="P79" s="49"/>
      <c r="Q79" s="49"/>
      <c r="R79" s="49"/>
      <c r="S79" s="49"/>
      <c r="T79" s="49"/>
      <c r="U79" s="49"/>
      <c r="V79" s="49"/>
      <c r="W79" s="49"/>
      <c r="X79" s="48"/>
      <c r="Y79" s="51"/>
      <c r="Z79" s="51"/>
      <c r="AA79" s="108"/>
      <c r="AB79" s="52"/>
    </row>
    <row r="80" spans="1:28" x14ac:dyDescent="0.25">
      <c r="A80" s="125"/>
      <c r="B80" s="475" t="s">
        <v>354</v>
      </c>
      <c r="C80" s="129"/>
      <c r="D80" s="127"/>
      <c r="E80" s="106"/>
      <c r="F80" s="107"/>
      <c r="G80" s="48"/>
      <c r="H80" s="48"/>
      <c r="I80" s="48"/>
      <c r="J80" s="48"/>
      <c r="K80" s="48"/>
      <c r="L80" s="48"/>
      <c r="M80" s="48"/>
      <c r="N80" s="48"/>
      <c r="O80" s="48"/>
      <c r="P80" s="49"/>
      <c r="Q80" s="49"/>
      <c r="R80" s="49"/>
      <c r="S80" s="49"/>
      <c r="T80" s="49"/>
      <c r="U80" s="49"/>
      <c r="V80" s="49"/>
      <c r="W80" s="49"/>
      <c r="X80" s="48"/>
      <c r="Y80" s="51"/>
      <c r="Z80" s="51"/>
      <c r="AA80" s="108"/>
      <c r="AB80" s="52"/>
    </row>
    <row r="81" spans="1:28" x14ac:dyDescent="0.25">
      <c r="A81" s="125"/>
      <c r="B81" s="475" t="s">
        <v>355</v>
      </c>
      <c r="C81" s="129"/>
      <c r="D81" s="127"/>
      <c r="E81" s="106"/>
      <c r="F81" s="107"/>
      <c r="G81" s="48"/>
      <c r="H81" s="48"/>
      <c r="I81" s="48"/>
      <c r="J81" s="48"/>
      <c r="K81" s="48"/>
      <c r="L81" s="48"/>
      <c r="M81" s="48"/>
      <c r="N81" s="48"/>
      <c r="O81" s="48"/>
      <c r="P81" s="49"/>
      <c r="Q81" s="49"/>
      <c r="R81" s="49"/>
      <c r="S81" s="49"/>
      <c r="T81" s="49"/>
      <c r="U81" s="49"/>
      <c r="V81" s="49"/>
      <c r="W81" s="49"/>
      <c r="X81" s="48"/>
      <c r="Y81" s="51"/>
      <c r="Z81" s="51"/>
      <c r="AA81" s="108"/>
      <c r="AB81" s="52"/>
    </row>
    <row r="82" spans="1:28" x14ac:dyDescent="0.25">
      <c r="A82" s="125"/>
      <c r="B82" s="475" t="s">
        <v>356</v>
      </c>
      <c r="C82" s="129"/>
      <c r="D82" s="127"/>
      <c r="E82" s="106"/>
      <c r="F82" s="107"/>
      <c r="G82" s="48"/>
      <c r="H82" s="48"/>
      <c r="I82" s="48"/>
      <c r="J82" s="48"/>
      <c r="K82" s="48"/>
      <c r="L82" s="48"/>
      <c r="M82" s="48"/>
      <c r="N82" s="48"/>
      <c r="O82" s="48"/>
      <c r="P82" s="49"/>
      <c r="Q82" s="49"/>
      <c r="R82" s="49"/>
      <c r="S82" s="49"/>
      <c r="T82" s="49"/>
      <c r="U82" s="49"/>
      <c r="V82" s="49"/>
      <c r="W82" s="49"/>
      <c r="X82" s="48"/>
      <c r="Y82" s="51"/>
      <c r="Z82" s="51"/>
      <c r="AA82" s="108"/>
      <c r="AB82" s="52"/>
    </row>
    <row r="83" spans="1:28" x14ac:dyDescent="0.25">
      <c r="A83" s="125"/>
      <c r="B83" s="475" t="s">
        <v>357</v>
      </c>
      <c r="C83" s="129"/>
      <c r="D83" s="127"/>
      <c r="E83" s="106"/>
      <c r="F83" s="107"/>
      <c r="G83" s="48"/>
      <c r="H83" s="48"/>
      <c r="I83" s="48"/>
      <c r="J83" s="48"/>
      <c r="K83" s="48"/>
      <c r="L83" s="48"/>
      <c r="M83" s="48"/>
      <c r="N83" s="48"/>
      <c r="O83" s="48"/>
      <c r="P83" s="49"/>
      <c r="Q83" s="49"/>
      <c r="R83" s="49"/>
      <c r="S83" s="49"/>
      <c r="T83" s="49"/>
      <c r="U83" s="49"/>
      <c r="V83" s="49"/>
      <c r="W83" s="49"/>
      <c r="X83" s="48"/>
      <c r="Y83" s="51"/>
      <c r="Z83" s="51"/>
      <c r="AA83" s="108"/>
      <c r="AB83" s="52"/>
    </row>
    <row r="84" spans="1:28" x14ac:dyDescent="0.25">
      <c r="A84" s="125"/>
      <c r="B84" s="475" t="s">
        <v>358</v>
      </c>
      <c r="C84" s="129"/>
      <c r="D84" s="127"/>
      <c r="E84" s="106"/>
      <c r="F84" s="107"/>
      <c r="G84" s="48"/>
      <c r="H84" s="48"/>
      <c r="I84" s="48"/>
      <c r="J84" s="48"/>
      <c r="K84" s="48"/>
      <c r="L84" s="48"/>
      <c r="M84" s="48"/>
      <c r="N84" s="48"/>
      <c r="O84" s="48"/>
      <c r="P84" s="49"/>
      <c r="Q84" s="49"/>
      <c r="R84" s="49"/>
      <c r="S84" s="49"/>
      <c r="T84" s="49"/>
      <c r="U84" s="49"/>
      <c r="V84" s="49"/>
      <c r="W84" s="49"/>
      <c r="X84" s="48"/>
      <c r="Y84" s="51"/>
      <c r="Z84" s="51"/>
      <c r="AA84" s="108"/>
      <c r="AB84" s="52"/>
    </row>
    <row r="85" spans="1:28" x14ac:dyDescent="0.25">
      <c r="A85" s="125"/>
      <c r="B85" s="475" t="s">
        <v>359</v>
      </c>
      <c r="C85" s="129"/>
      <c r="D85" s="127"/>
      <c r="E85" s="106"/>
      <c r="F85" s="107"/>
      <c r="G85" s="48"/>
      <c r="H85" s="48"/>
      <c r="I85" s="48"/>
      <c r="J85" s="48"/>
      <c r="K85" s="48"/>
      <c r="L85" s="48"/>
      <c r="M85" s="48"/>
      <c r="N85" s="48"/>
      <c r="O85" s="48"/>
      <c r="P85" s="49"/>
      <c r="Q85" s="49"/>
      <c r="R85" s="49"/>
      <c r="S85" s="49"/>
      <c r="T85" s="49"/>
      <c r="U85" s="49"/>
      <c r="V85" s="49"/>
      <c r="W85" s="49"/>
      <c r="X85" s="48"/>
      <c r="Y85" s="51"/>
      <c r="Z85" s="51"/>
      <c r="AA85" s="108"/>
      <c r="AB85" s="52"/>
    </row>
    <row r="86" spans="1:28" x14ac:dyDescent="0.25">
      <c r="A86" s="125"/>
      <c r="B86" s="475" t="s">
        <v>360</v>
      </c>
      <c r="C86" s="129"/>
      <c r="D86" s="127"/>
      <c r="E86" s="106"/>
      <c r="F86" s="107"/>
      <c r="G86" s="48"/>
      <c r="H86" s="48"/>
      <c r="I86" s="48"/>
      <c r="J86" s="48"/>
      <c r="K86" s="48"/>
      <c r="L86" s="48"/>
      <c r="M86" s="48"/>
      <c r="N86" s="48"/>
      <c r="O86" s="48"/>
      <c r="P86" s="49"/>
      <c r="Q86" s="49"/>
      <c r="R86" s="49"/>
      <c r="S86" s="49"/>
      <c r="T86" s="49"/>
      <c r="U86" s="49"/>
      <c r="V86" s="49"/>
      <c r="W86" s="49"/>
      <c r="X86" s="48"/>
      <c r="Y86" s="51"/>
      <c r="Z86" s="51"/>
      <c r="AA86" s="108"/>
      <c r="AB86" s="52"/>
    </row>
    <row r="87" spans="1:28" x14ac:dyDescent="0.25">
      <c r="A87" s="125"/>
      <c r="B87" s="475" t="s">
        <v>361</v>
      </c>
      <c r="C87" s="129"/>
      <c r="D87" s="127"/>
      <c r="E87" s="106"/>
      <c r="F87" s="107"/>
      <c r="G87" s="48"/>
      <c r="H87" s="48"/>
      <c r="I87" s="48"/>
      <c r="J87" s="48"/>
      <c r="K87" s="48"/>
      <c r="L87" s="48"/>
      <c r="M87" s="48"/>
      <c r="N87" s="48"/>
      <c r="O87" s="48"/>
      <c r="P87" s="49"/>
      <c r="Q87" s="49"/>
      <c r="R87" s="49"/>
      <c r="S87" s="49"/>
      <c r="T87" s="49"/>
      <c r="U87" s="49"/>
      <c r="V87" s="49"/>
      <c r="W87" s="49"/>
      <c r="X87" s="48"/>
      <c r="Y87" s="51"/>
      <c r="Z87" s="51"/>
      <c r="AA87" s="108"/>
      <c r="AB87" s="52"/>
    </row>
    <row r="88" spans="1:28" x14ac:dyDescent="0.25">
      <c r="A88" s="125"/>
      <c r="B88" s="475" t="s">
        <v>362</v>
      </c>
      <c r="C88" s="129"/>
      <c r="D88" s="127"/>
      <c r="E88" s="106"/>
      <c r="F88" s="107"/>
      <c r="G88" s="48"/>
      <c r="H88" s="48"/>
      <c r="I88" s="48"/>
      <c r="J88" s="48"/>
      <c r="K88" s="48"/>
      <c r="L88" s="48"/>
      <c r="M88" s="48"/>
      <c r="N88" s="48"/>
      <c r="O88" s="48"/>
      <c r="P88" s="49"/>
      <c r="Q88" s="49"/>
      <c r="R88" s="49"/>
      <c r="S88" s="49"/>
      <c r="T88" s="49"/>
      <c r="U88" s="49"/>
      <c r="V88" s="49"/>
      <c r="W88" s="49"/>
      <c r="X88" s="48"/>
      <c r="Y88" s="51"/>
      <c r="Z88" s="51"/>
      <c r="AA88" s="108"/>
      <c r="AB88" s="52"/>
    </row>
    <row r="89" spans="1:28" x14ac:dyDescent="0.25">
      <c r="A89" s="125"/>
      <c r="B89" s="475" t="s">
        <v>363</v>
      </c>
      <c r="C89" s="129"/>
      <c r="D89" s="127"/>
      <c r="E89" s="106"/>
      <c r="F89" s="107"/>
      <c r="G89" s="48"/>
      <c r="H89" s="48"/>
      <c r="I89" s="48"/>
      <c r="J89" s="48"/>
      <c r="K89" s="48"/>
      <c r="L89" s="48"/>
      <c r="M89" s="48"/>
      <c r="N89" s="48"/>
      <c r="O89" s="48"/>
      <c r="P89" s="49"/>
      <c r="Q89" s="49"/>
      <c r="R89" s="49"/>
      <c r="S89" s="49"/>
      <c r="T89" s="49"/>
      <c r="U89" s="49"/>
      <c r="V89" s="49"/>
      <c r="W89" s="49"/>
      <c r="X89" s="48"/>
      <c r="Y89" s="51"/>
      <c r="Z89" s="51"/>
      <c r="AA89" s="108"/>
      <c r="AB89" s="52"/>
    </row>
    <row r="90" spans="1:28" s="421" customFormat="1" x14ac:dyDescent="0.25">
      <c r="A90" s="469">
        <v>9</v>
      </c>
      <c r="B90" s="478" t="s">
        <v>80</v>
      </c>
      <c r="C90" s="434" t="str">
        <f>IF(AA213&gt;=470000,"LPN",IF(AND(AA213&gt;190000,AA213&lt;470000),"LP",IF(AND(AA213&gt;=56000,AA213&lt;=190000),"3C","2C ")))</f>
        <v xml:space="preserve">2C </v>
      </c>
      <c r="D90" s="435" t="s">
        <v>280</v>
      </c>
      <c r="E90" s="471" t="s">
        <v>364</v>
      </c>
      <c r="F90" s="436" t="s">
        <v>299</v>
      </c>
      <c r="G90" s="461" t="s">
        <v>49</v>
      </c>
      <c r="H90" s="461" t="s">
        <v>49</v>
      </c>
      <c r="I90" s="461" t="s">
        <v>49</v>
      </c>
      <c r="J90" s="461" t="s">
        <v>49</v>
      </c>
      <c r="K90" s="461">
        <f>SUM(L90-8)</f>
        <v>41409</v>
      </c>
      <c r="L90" s="461">
        <f>SUM(M90*1)</f>
        <v>41417</v>
      </c>
      <c r="M90" s="461">
        <f>SUM(N90*1)</f>
        <v>41417</v>
      </c>
      <c r="N90" s="461">
        <f>SUM(O90-1)</f>
        <v>41417</v>
      </c>
      <c r="O90" s="461">
        <f>SUM(U90-3)</f>
        <v>41418</v>
      </c>
      <c r="P90" s="461">
        <f>SUM(U90*1)</f>
        <v>41421</v>
      </c>
      <c r="Q90" s="461" t="s">
        <v>49</v>
      </c>
      <c r="R90" s="461" t="s">
        <v>49</v>
      </c>
      <c r="S90" s="461" t="s">
        <v>49</v>
      </c>
      <c r="T90" s="461" t="s">
        <v>49</v>
      </c>
      <c r="U90" s="461">
        <f>SUM(V90-4)</f>
        <v>41421</v>
      </c>
      <c r="V90" s="461">
        <f>SUM(W90-4)</f>
        <v>41425</v>
      </c>
      <c r="W90" s="461">
        <f>SUM(X90-3)</f>
        <v>41429</v>
      </c>
      <c r="X90" s="461">
        <v>41432</v>
      </c>
      <c r="Y90" s="462"/>
      <c r="Z90" s="462"/>
      <c r="AA90" s="439">
        <v>30520</v>
      </c>
      <c r="AB90" s="432"/>
    </row>
    <row r="91" spans="1:28" x14ac:dyDescent="0.25">
      <c r="A91" s="125"/>
      <c r="B91" s="472" t="s">
        <v>365</v>
      </c>
      <c r="C91" s="129"/>
      <c r="D91" s="127"/>
      <c r="E91" s="106"/>
      <c r="F91" s="107"/>
      <c r="G91" s="48"/>
      <c r="H91" s="48"/>
      <c r="I91" s="48"/>
      <c r="J91" s="48"/>
      <c r="K91" s="48"/>
      <c r="L91" s="48"/>
      <c r="M91" s="48"/>
      <c r="N91" s="48"/>
      <c r="O91" s="48"/>
      <c r="P91" s="49"/>
      <c r="Q91" s="49"/>
      <c r="R91" s="49"/>
      <c r="S91" s="49"/>
      <c r="T91" s="49"/>
      <c r="U91" s="49"/>
      <c r="V91" s="49"/>
      <c r="W91" s="49"/>
      <c r="X91" s="48"/>
      <c r="Y91" s="51"/>
      <c r="Z91" s="51"/>
      <c r="AA91" s="108"/>
      <c r="AB91" s="52"/>
    </row>
    <row r="92" spans="1:28" x14ac:dyDescent="0.25">
      <c r="A92" s="125"/>
      <c r="B92" s="472" t="s">
        <v>366</v>
      </c>
      <c r="C92" s="129"/>
      <c r="D92" s="127"/>
      <c r="E92" s="106"/>
      <c r="F92" s="107"/>
      <c r="G92" s="48"/>
      <c r="H92" s="48"/>
      <c r="I92" s="48"/>
      <c r="J92" s="48"/>
      <c r="K92" s="48"/>
      <c r="L92" s="48"/>
      <c r="M92" s="48"/>
      <c r="N92" s="48"/>
      <c r="O92" s="48"/>
      <c r="P92" s="49"/>
      <c r="Q92" s="49"/>
      <c r="R92" s="49"/>
      <c r="S92" s="49"/>
      <c r="T92" s="49"/>
      <c r="U92" s="49"/>
      <c r="V92" s="49"/>
      <c r="W92" s="49"/>
      <c r="X92" s="48"/>
      <c r="Y92" s="51"/>
      <c r="Z92" s="51"/>
      <c r="AA92" s="108"/>
      <c r="AB92" s="52"/>
    </row>
    <row r="93" spans="1:28" x14ac:dyDescent="0.25">
      <c r="A93" s="125"/>
      <c r="B93" s="472" t="s">
        <v>367</v>
      </c>
      <c r="C93" s="129"/>
      <c r="D93" s="127"/>
      <c r="E93" s="106"/>
      <c r="F93" s="107"/>
      <c r="G93" s="48"/>
      <c r="H93" s="48"/>
      <c r="I93" s="48"/>
      <c r="J93" s="48"/>
      <c r="K93" s="48"/>
      <c r="L93" s="48"/>
      <c r="M93" s="48"/>
      <c r="N93" s="48"/>
      <c r="O93" s="48"/>
      <c r="P93" s="49"/>
      <c r="Q93" s="49"/>
      <c r="R93" s="49"/>
      <c r="S93" s="49"/>
      <c r="T93" s="49"/>
      <c r="U93" s="49"/>
      <c r="V93" s="49"/>
      <c r="W93" s="49"/>
      <c r="X93" s="48"/>
      <c r="Y93" s="51"/>
      <c r="Z93" s="51"/>
      <c r="AA93" s="108"/>
      <c r="AB93" s="52"/>
    </row>
    <row r="94" spans="1:28" s="421" customFormat="1" ht="25.5" x14ac:dyDescent="0.25">
      <c r="A94" s="470">
        <v>10</v>
      </c>
      <c r="B94" s="433" t="s">
        <v>277</v>
      </c>
      <c r="C94" s="434" t="str">
        <f>IF(AA217&gt;=470000,"LPN",IF(AND(AA217&gt;190000,AA217&lt;470000),"LP",IF(AND(AA217&gt;=56000,AA217&lt;=190000),"3C","2C ")))</f>
        <v xml:space="preserve">2C </v>
      </c>
      <c r="D94" s="435" t="s">
        <v>280</v>
      </c>
      <c r="E94" s="207" t="s">
        <v>368</v>
      </c>
      <c r="F94" s="436" t="s">
        <v>299</v>
      </c>
      <c r="G94" s="209" t="s">
        <v>49</v>
      </c>
      <c r="H94" s="209" t="s">
        <v>49</v>
      </c>
      <c r="I94" s="209" t="s">
        <v>49</v>
      </c>
      <c r="J94" s="209" t="s">
        <v>49</v>
      </c>
      <c r="K94" s="209">
        <f>SUM(L94-20)</f>
        <v>41210</v>
      </c>
      <c r="L94" s="209">
        <f>SUM(M94*1)</f>
        <v>41230</v>
      </c>
      <c r="M94" s="209">
        <f>SUM(N94*1)</f>
        <v>41230</v>
      </c>
      <c r="N94" s="209">
        <f>SUM(O94*1)</f>
        <v>41230</v>
      </c>
      <c r="O94" s="209">
        <f>SUM(P94-15)</f>
        <v>41230</v>
      </c>
      <c r="P94" s="209">
        <f>SUM(Q94*1)</f>
        <v>41245</v>
      </c>
      <c r="Q94" s="209">
        <f>SUM(R94-8)</f>
        <v>41245</v>
      </c>
      <c r="R94" s="209">
        <f>SUM(S94-10)</f>
        <v>41253</v>
      </c>
      <c r="S94" s="209">
        <f>SUM(T94-30)</f>
        <v>41263</v>
      </c>
      <c r="T94" s="209">
        <f>SUM(U94*1)</f>
        <v>41293</v>
      </c>
      <c r="U94" s="209">
        <f>SUM(V94-30)</f>
        <v>41293</v>
      </c>
      <c r="V94" s="209">
        <f>SUM(W94-15)</f>
        <v>41323</v>
      </c>
      <c r="W94" s="209">
        <f>SUM(X94-10)</f>
        <v>41338</v>
      </c>
      <c r="X94" s="209">
        <v>41348</v>
      </c>
      <c r="Y94" s="208"/>
      <c r="Z94" s="208"/>
      <c r="AA94" s="211">
        <v>73970</v>
      </c>
      <c r="AB94" s="210"/>
    </row>
    <row r="95" spans="1:28" x14ac:dyDescent="0.25">
      <c r="A95" s="130"/>
      <c r="B95" s="472" t="s">
        <v>369</v>
      </c>
      <c r="C95" s="132"/>
      <c r="D95" s="127"/>
      <c r="E95" s="112"/>
      <c r="F95" s="107"/>
      <c r="G95" s="31"/>
      <c r="H95" s="31"/>
      <c r="I95" s="31"/>
      <c r="J95" s="31"/>
      <c r="K95" s="31"/>
      <c r="L95" s="31"/>
      <c r="M95" s="31"/>
      <c r="N95" s="31"/>
      <c r="O95" s="31"/>
      <c r="P95" s="31"/>
      <c r="Q95" s="31"/>
      <c r="R95" s="31"/>
      <c r="S95" s="31"/>
      <c r="T95" s="31"/>
      <c r="U95" s="31"/>
      <c r="V95" s="31"/>
      <c r="W95" s="31"/>
      <c r="X95" s="31"/>
      <c r="Y95" s="113"/>
      <c r="Z95" s="113"/>
      <c r="AA95" s="111"/>
      <c r="AB95" s="45"/>
    </row>
    <row r="96" spans="1:28" x14ac:dyDescent="0.25">
      <c r="A96" s="130"/>
      <c r="B96" s="138" t="s">
        <v>370</v>
      </c>
      <c r="C96" s="132"/>
      <c r="D96" s="127"/>
      <c r="E96" s="112"/>
      <c r="F96" s="107"/>
      <c r="G96" s="31"/>
      <c r="H96" s="31"/>
      <c r="I96" s="31"/>
      <c r="J96" s="31"/>
      <c r="K96" s="31"/>
      <c r="L96" s="31"/>
      <c r="M96" s="31"/>
      <c r="N96" s="31"/>
      <c r="O96" s="31"/>
      <c r="P96" s="31"/>
      <c r="Q96" s="31"/>
      <c r="R96" s="31"/>
      <c r="S96" s="31"/>
      <c r="T96" s="31"/>
      <c r="U96" s="31"/>
      <c r="V96" s="31"/>
      <c r="W96" s="31"/>
      <c r="X96" s="31"/>
      <c r="Y96" s="113"/>
      <c r="Z96" s="113"/>
      <c r="AA96" s="111"/>
      <c r="AB96" s="45"/>
    </row>
    <row r="97" spans="1:28" x14ac:dyDescent="0.25">
      <c r="A97" s="130"/>
      <c r="B97" s="472" t="s">
        <v>371</v>
      </c>
      <c r="C97" s="132"/>
      <c r="D97" s="127"/>
      <c r="E97" s="112"/>
      <c r="F97" s="107"/>
      <c r="G97" s="31"/>
      <c r="H97" s="31"/>
      <c r="I97" s="31"/>
      <c r="J97" s="31"/>
      <c r="K97" s="31"/>
      <c r="L97" s="31"/>
      <c r="M97" s="31"/>
      <c r="N97" s="31"/>
      <c r="O97" s="31"/>
      <c r="P97" s="31"/>
      <c r="Q97" s="31"/>
      <c r="R97" s="31"/>
      <c r="S97" s="31"/>
      <c r="T97" s="31"/>
      <c r="U97" s="31"/>
      <c r="V97" s="31"/>
      <c r="W97" s="31"/>
      <c r="X97" s="31"/>
      <c r="Y97" s="113"/>
      <c r="Z97" s="113"/>
      <c r="AA97" s="111"/>
      <c r="AB97" s="45"/>
    </row>
    <row r="98" spans="1:28" x14ac:dyDescent="0.25">
      <c r="A98" s="130"/>
      <c r="B98" s="472" t="s">
        <v>372</v>
      </c>
      <c r="C98" s="132"/>
      <c r="D98" s="127"/>
      <c r="E98" s="112"/>
      <c r="F98" s="107"/>
      <c r="G98" s="31"/>
      <c r="H98" s="31"/>
      <c r="I98" s="31"/>
      <c r="J98" s="31"/>
      <c r="K98" s="31"/>
      <c r="L98" s="31"/>
      <c r="M98" s="31"/>
      <c r="N98" s="31"/>
      <c r="O98" s="31"/>
      <c r="P98" s="31"/>
      <c r="Q98" s="31"/>
      <c r="R98" s="31"/>
      <c r="S98" s="31"/>
      <c r="T98" s="31"/>
      <c r="U98" s="31"/>
      <c r="V98" s="31"/>
      <c r="W98" s="31"/>
      <c r="X98" s="31"/>
      <c r="Y98" s="113"/>
      <c r="Z98" s="113"/>
      <c r="AA98" s="111"/>
      <c r="AB98" s="45"/>
    </row>
    <row r="99" spans="1:28" x14ac:dyDescent="0.25">
      <c r="A99" s="130"/>
      <c r="B99" s="138" t="s">
        <v>373</v>
      </c>
      <c r="C99" s="132"/>
      <c r="D99" s="127"/>
      <c r="E99" s="112"/>
      <c r="F99" s="107"/>
      <c r="G99" s="31"/>
      <c r="H99" s="31"/>
      <c r="I99" s="31"/>
      <c r="J99" s="31"/>
      <c r="K99" s="31"/>
      <c r="L99" s="31"/>
      <c r="M99" s="31"/>
      <c r="N99" s="31"/>
      <c r="O99" s="31"/>
      <c r="P99" s="31"/>
      <c r="Q99" s="31"/>
      <c r="R99" s="31"/>
      <c r="S99" s="31"/>
      <c r="T99" s="31"/>
      <c r="U99" s="31"/>
      <c r="V99" s="31"/>
      <c r="W99" s="31"/>
      <c r="X99" s="31"/>
      <c r="Y99" s="113"/>
      <c r="Z99" s="113"/>
      <c r="AA99" s="111"/>
      <c r="AB99" s="45"/>
    </row>
    <row r="100" spans="1:28" x14ac:dyDescent="0.25">
      <c r="A100" s="130"/>
      <c r="B100" s="138" t="s">
        <v>374</v>
      </c>
      <c r="C100" s="132"/>
      <c r="D100" s="127"/>
      <c r="E100" s="112"/>
      <c r="F100" s="107"/>
      <c r="G100" s="31"/>
      <c r="H100" s="31"/>
      <c r="I100" s="31"/>
      <c r="J100" s="31"/>
      <c r="K100" s="31"/>
      <c r="L100" s="31"/>
      <c r="M100" s="31"/>
      <c r="N100" s="31"/>
      <c r="O100" s="31"/>
      <c r="P100" s="31"/>
      <c r="Q100" s="31"/>
      <c r="R100" s="31"/>
      <c r="S100" s="31"/>
      <c r="T100" s="31"/>
      <c r="U100" s="31"/>
      <c r="V100" s="31"/>
      <c r="W100" s="31"/>
      <c r="X100" s="31"/>
      <c r="Y100" s="113"/>
      <c r="Z100" s="113"/>
      <c r="AA100" s="111"/>
      <c r="AB100" s="45"/>
    </row>
    <row r="101" spans="1:28" x14ac:dyDescent="0.25">
      <c r="A101" s="130"/>
      <c r="B101" s="474" t="s">
        <v>375</v>
      </c>
      <c r="C101" s="132"/>
      <c r="D101" s="127"/>
      <c r="E101" s="112"/>
      <c r="F101" s="107"/>
      <c r="G101" s="31"/>
      <c r="H101" s="31"/>
      <c r="I101" s="31"/>
      <c r="J101" s="31"/>
      <c r="K101" s="31"/>
      <c r="L101" s="31"/>
      <c r="M101" s="31"/>
      <c r="N101" s="31"/>
      <c r="O101" s="31"/>
      <c r="P101" s="31"/>
      <c r="Q101" s="31"/>
      <c r="R101" s="31"/>
      <c r="S101" s="31"/>
      <c r="T101" s="31"/>
      <c r="U101" s="31"/>
      <c r="V101" s="31"/>
      <c r="W101" s="31"/>
      <c r="X101" s="31"/>
      <c r="Y101" s="113"/>
      <c r="Z101" s="113"/>
      <c r="AA101" s="111"/>
      <c r="AB101" s="45"/>
    </row>
    <row r="102" spans="1:28" s="421" customFormat="1" x14ac:dyDescent="0.25">
      <c r="A102" s="470">
        <v>11</v>
      </c>
      <c r="B102" s="479" t="s">
        <v>376</v>
      </c>
      <c r="C102" s="434" t="str">
        <f>IF(AA225&gt;=470000,"LPN",IF(AND(AA225&gt;190000,AA225&lt;470000),"LP",IF(AND(AA225&gt;=56000,AA225&lt;=190000),"3C","2C ")))</f>
        <v xml:space="preserve">2C </v>
      </c>
      <c r="D102" s="435" t="s">
        <v>280</v>
      </c>
      <c r="E102" s="207" t="s">
        <v>377</v>
      </c>
      <c r="F102" s="436" t="s">
        <v>378</v>
      </c>
      <c r="G102" s="209" t="s">
        <v>49</v>
      </c>
      <c r="H102" s="209" t="s">
        <v>49</v>
      </c>
      <c r="I102" s="209" t="s">
        <v>49</v>
      </c>
      <c r="J102" s="209" t="s">
        <v>49</v>
      </c>
      <c r="K102" s="209">
        <f>SUM(L102-20)</f>
        <v>41306</v>
      </c>
      <c r="L102" s="209">
        <f>SUM(M102*1)</f>
        <v>41326</v>
      </c>
      <c r="M102" s="209">
        <f>SUM(N102*1)</f>
        <v>41326</v>
      </c>
      <c r="N102" s="209">
        <f>SUM(O102*1)</f>
        <v>41326</v>
      </c>
      <c r="O102" s="209">
        <f>SUM(P102-15)</f>
        <v>41326</v>
      </c>
      <c r="P102" s="209">
        <f>SUM(Q102*1)</f>
        <v>41341</v>
      </c>
      <c r="Q102" s="209">
        <f>SUM(R102-8)</f>
        <v>41341</v>
      </c>
      <c r="R102" s="209">
        <f>SUM(S102-10)</f>
        <v>41349</v>
      </c>
      <c r="S102" s="209">
        <f>SUM(T102-30)</f>
        <v>41359</v>
      </c>
      <c r="T102" s="209">
        <f>SUM(U102*1)</f>
        <v>41389</v>
      </c>
      <c r="U102" s="209">
        <f>SUM(V102-30)</f>
        <v>41389</v>
      </c>
      <c r="V102" s="209">
        <f>SUM(W102-15)</f>
        <v>41419</v>
      </c>
      <c r="W102" s="209">
        <f>SUM(X102-10)</f>
        <v>41434</v>
      </c>
      <c r="X102" s="209">
        <v>41444</v>
      </c>
      <c r="Y102" s="208"/>
      <c r="Z102" s="208"/>
      <c r="AA102" s="211">
        <v>25000</v>
      </c>
      <c r="AB102" s="210"/>
    </row>
    <row r="103" spans="1:28" x14ac:dyDescent="0.25">
      <c r="A103" s="59"/>
      <c r="B103" s="711" t="s">
        <v>258</v>
      </c>
      <c r="C103" s="661" t="s">
        <v>36</v>
      </c>
      <c r="D103" s="661"/>
      <c r="E103" s="661"/>
      <c r="F103" s="661"/>
      <c r="G103" s="661"/>
      <c r="H103" s="661"/>
      <c r="I103" s="661"/>
      <c r="J103" s="661"/>
      <c r="K103" s="661"/>
      <c r="L103" s="661"/>
      <c r="M103" s="661"/>
      <c r="N103" s="661"/>
      <c r="O103" s="661"/>
      <c r="P103" s="661"/>
      <c r="Q103" s="661"/>
      <c r="R103" s="661"/>
      <c r="S103" s="661"/>
      <c r="T103" s="661"/>
      <c r="U103" s="661"/>
      <c r="V103" s="661"/>
      <c r="W103" s="661"/>
      <c r="X103" s="661"/>
      <c r="Y103" s="661"/>
      <c r="Z103" s="661"/>
      <c r="AA103" s="134">
        <f>SUM(AA13:AA102)</f>
        <v>201153.3</v>
      </c>
      <c r="AB103" s="134" t="e">
        <f>SUM(AB10,#REF!,#REF!)</f>
        <v>#REF!</v>
      </c>
    </row>
    <row r="104" spans="1:28" ht="15.75" x14ac:dyDescent="0.25">
      <c r="A104" s="59"/>
      <c r="B104" s="712"/>
      <c r="C104" s="662" t="s">
        <v>37</v>
      </c>
      <c r="D104" s="662"/>
      <c r="E104" s="662"/>
      <c r="F104" s="663"/>
      <c r="G104" s="663"/>
      <c r="H104" s="663"/>
      <c r="I104" s="663"/>
      <c r="J104" s="663"/>
      <c r="K104" s="663"/>
      <c r="L104" s="663"/>
      <c r="M104" s="663"/>
      <c r="N104" s="663"/>
      <c r="O104" s="663"/>
      <c r="P104" s="663"/>
      <c r="Q104" s="663"/>
      <c r="R104" s="663"/>
      <c r="S104" s="663"/>
      <c r="T104" s="663"/>
      <c r="U104" s="663"/>
      <c r="V104" s="663"/>
      <c r="W104" s="663"/>
      <c r="X104" s="663"/>
      <c r="Y104" s="663"/>
      <c r="Z104" s="663"/>
      <c r="AA104" s="114" t="e">
        <f>SUM(AA11,#REF!,#REF!)</f>
        <v>#REF!</v>
      </c>
      <c r="AB104" s="135" t="e">
        <f>SUM(AB11,#REF!,#REF!)</f>
        <v>#REF!</v>
      </c>
    </row>
    <row r="105" spans="1:28" x14ac:dyDescent="0.25">
      <c r="A105" s="64"/>
      <c r="B105" s="449"/>
      <c r="C105" s="66"/>
      <c r="D105" s="66"/>
      <c r="E105" s="66"/>
      <c r="F105" s="66"/>
      <c r="G105" s="66"/>
      <c r="H105" s="66"/>
      <c r="I105" s="66"/>
      <c r="J105" s="66"/>
      <c r="K105" s="66"/>
      <c r="L105" s="66"/>
      <c r="M105" s="66"/>
      <c r="N105" s="66"/>
      <c r="O105" s="66"/>
      <c r="P105" s="66"/>
      <c r="Q105" s="66"/>
      <c r="R105" s="66"/>
      <c r="S105" s="66"/>
      <c r="T105" s="66"/>
      <c r="U105" s="66"/>
      <c r="V105" s="66"/>
      <c r="W105" s="66"/>
      <c r="X105" s="115"/>
      <c r="Y105" s="66"/>
      <c r="Z105" s="66"/>
      <c r="AA105" s="115"/>
      <c r="AB105" s="117"/>
    </row>
    <row r="106" spans="1:28" x14ac:dyDescent="0.25">
      <c r="B106" s="450"/>
      <c r="C106" s="69"/>
      <c r="D106" s="69"/>
      <c r="E106" s="69"/>
      <c r="F106" s="70"/>
      <c r="G106" s="70"/>
      <c r="H106" s="70"/>
      <c r="I106" s="70"/>
      <c r="J106" s="70"/>
      <c r="K106" s="70"/>
      <c r="L106" s="70"/>
      <c r="M106" s="70"/>
      <c r="N106" s="70"/>
      <c r="O106" s="70"/>
      <c r="P106" s="70"/>
      <c r="Q106" s="71"/>
      <c r="R106" s="71"/>
      <c r="S106" s="64"/>
      <c r="T106" s="64"/>
      <c r="U106" s="64"/>
      <c r="V106" s="64"/>
      <c r="W106" s="72"/>
      <c r="X106" s="116"/>
      <c r="Y106" s="64"/>
      <c r="Z106" s="74"/>
      <c r="AA106" s="117"/>
      <c r="AB106" s="117"/>
    </row>
    <row r="107" spans="1:28" ht="31.5" x14ac:dyDescent="0.25">
      <c r="B107" s="451" t="s">
        <v>259</v>
      </c>
      <c r="C107" s="76"/>
      <c r="D107" s="76"/>
      <c r="E107" s="77"/>
      <c r="F107" s="78"/>
      <c r="G107" s="79" t="s">
        <v>260</v>
      </c>
      <c r="H107" s="651"/>
      <c r="I107" s="652"/>
      <c r="J107" s="80"/>
      <c r="K107" s="80"/>
      <c r="L107" s="81" t="s">
        <v>261</v>
      </c>
      <c r="M107" s="82"/>
      <c r="N107" s="77" t="s">
        <v>262</v>
      </c>
      <c r="O107" s="78"/>
      <c r="P107" s="118" t="s">
        <v>263</v>
      </c>
      <c r="Q107" s="76"/>
      <c r="R107" s="84"/>
      <c r="S107" s="85"/>
      <c r="T107" s="86" t="s">
        <v>264</v>
      </c>
      <c r="U107" s="82"/>
      <c r="V107" s="82"/>
      <c r="W107" s="87" t="s">
        <v>262</v>
      </c>
      <c r="X107" s="119"/>
      <c r="Y107" s="653" t="s">
        <v>265</v>
      </c>
      <c r="Z107" s="654"/>
      <c r="AA107" s="709"/>
      <c r="AB107" s="710"/>
    </row>
    <row r="108" spans="1:28" ht="31.5" x14ac:dyDescent="0.25">
      <c r="B108" s="452" t="s">
        <v>266</v>
      </c>
      <c r="C108" s="90"/>
      <c r="D108" s="90"/>
      <c r="E108" s="91"/>
      <c r="F108" s="78"/>
      <c r="G108" s="79" t="s">
        <v>267</v>
      </c>
      <c r="H108" s="651"/>
      <c r="I108" s="652"/>
      <c r="J108" s="80"/>
      <c r="K108" s="80"/>
      <c r="L108" s="92" t="s">
        <v>268</v>
      </c>
      <c r="M108" s="93"/>
      <c r="N108" s="91" t="s">
        <v>262</v>
      </c>
      <c r="O108" s="78"/>
      <c r="P108" s="94" t="s">
        <v>269</v>
      </c>
      <c r="Q108" s="90"/>
      <c r="R108" s="95"/>
      <c r="S108" s="85"/>
      <c r="T108" s="96" t="s">
        <v>270</v>
      </c>
      <c r="U108" s="97"/>
      <c r="V108" s="93"/>
      <c r="W108" s="98" t="s">
        <v>262</v>
      </c>
      <c r="X108" s="119"/>
      <c r="Y108" s="653" t="s">
        <v>271</v>
      </c>
      <c r="Z108" s="654"/>
      <c r="AA108" s="709"/>
      <c r="AB108" s="710"/>
    </row>
    <row r="109" spans="1:28" x14ac:dyDescent="0.25">
      <c r="B109" s="453"/>
      <c r="C109" s="1"/>
      <c r="D109" s="1"/>
      <c r="E109" s="1"/>
      <c r="F109" s="99"/>
      <c r="G109" s="99"/>
      <c r="H109" s="99"/>
      <c r="I109" s="99"/>
      <c r="J109" s="99"/>
      <c r="K109" s="99"/>
      <c r="L109" s="99"/>
      <c r="M109" s="99"/>
      <c r="N109" s="99"/>
      <c r="O109" s="99"/>
      <c r="P109" s="99"/>
      <c r="Q109" s="100"/>
      <c r="R109" s="100"/>
      <c r="S109" s="100"/>
      <c r="T109" s="100"/>
      <c r="U109" s="100"/>
      <c r="V109" s="100"/>
      <c r="W109" s="100"/>
      <c r="X109" s="120"/>
      <c r="Y109" s="100"/>
      <c r="Z109" s="100"/>
      <c r="AA109" s="120"/>
      <c r="AB109" s="117"/>
    </row>
    <row r="110" spans="1:28" x14ac:dyDescent="0.25">
      <c r="F110" s="99"/>
      <c r="G110" s="99"/>
      <c r="H110" s="99"/>
      <c r="I110" s="99"/>
      <c r="J110" s="99"/>
      <c r="K110" s="99"/>
      <c r="L110" s="99"/>
      <c r="M110" s="99"/>
      <c r="N110" s="99"/>
      <c r="O110" s="99"/>
      <c r="P110" s="99"/>
      <c r="Q110" s="100"/>
      <c r="R110" s="100"/>
      <c r="S110" s="100"/>
      <c r="T110" s="100"/>
      <c r="U110" s="100"/>
      <c r="V110" s="100"/>
      <c r="W110" s="100"/>
      <c r="X110" s="120"/>
      <c r="Y110" s="100"/>
      <c r="Z110" s="100"/>
      <c r="AA110" s="120"/>
      <c r="AB110" s="117"/>
    </row>
    <row r="111" spans="1:28" x14ac:dyDescent="0.25">
      <c r="B111" s="453"/>
      <c r="C111" s="1"/>
      <c r="D111" s="1"/>
      <c r="E111" s="642" t="s">
        <v>272</v>
      </c>
      <c r="F111" s="643"/>
      <c r="G111" s="643"/>
      <c r="H111" s="643"/>
      <c r="I111" s="643"/>
      <c r="J111" s="643"/>
      <c r="K111" s="643"/>
      <c r="L111" s="643"/>
      <c r="M111" s="643"/>
      <c r="N111" s="643"/>
      <c r="O111" s="643"/>
      <c r="P111" s="643"/>
      <c r="Q111" s="643"/>
      <c r="R111" s="643"/>
      <c r="S111" s="643"/>
      <c r="T111" s="643"/>
      <c r="U111" s="643"/>
      <c r="V111" s="643"/>
      <c r="W111" s="644"/>
      <c r="X111" s="117"/>
      <c r="AA111" s="117"/>
      <c r="AB111" s="117"/>
    </row>
    <row r="112" spans="1:28" x14ac:dyDescent="0.25">
      <c r="B112" s="453"/>
      <c r="C112" s="1"/>
      <c r="D112" s="1"/>
      <c r="E112" s="645"/>
      <c r="F112" s="646"/>
      <c r="G112" s="646"/>
      <c r="H112" s="646"/>
      <c r="I112" s="646"/>
      <c r="J112" s="646"/>
      <c r="K112" s="646"/>
      <c r="L112" s="646"/>
      <c r="M112" s="646"/>
      <c r="N112" s="646"/>
      <c r="O112" s="646"/>
      <c r="P112" s="646"/>
      <c r="Q112" s="646"/>
      <c r="R112" s="646"/>
      <c r="S112" s="646"/>
      <c r="T112" s="646"/>
      <c r="U112" s="646"/>
      <c r="V112" s="646"/>
      <c r="W112" s="647"/>
      <c r="X112" s="117"/>
      <c r="AA112" s="117"/>
      <c r="AB112" s="117"/>
    </row>
    <row r="113" spans="5:28" x14ac:dyDescent="0.25">
      <c r="E113" s="102"/>
      <c r="F113" s="64"/>
      <c r="G113" s="64"/>
      <c r="H113" s="64"/>
      <c r="I113" s="64"/>
      <c r="J113" s="64"/>
      <c r="K113" s="64"/>
      <c r="L113" s="64"/>
      <c r="M113" s="64"/>
      <c r="N113" s="64"/>
      <c r="O113" s="64"/>
      <c r="P113" s="64"/>
      <c r="Q113" s="103"/>
      <c r="R113" s="64"/>
      <c r="S113" s="103"/>
      <c r="T113" s="103"/>
      <c r="U113" s="103"/>
      <c r="V113" s="103"/>
      <c r="W113" s="104"/>
      <c r="X113" s="117"/>
      <c r="AA113" s="117"/>
      <c r="AB113" s="117"/>
    </row>
    <row r="114" spans="5:28" x14ac:dyDescent="0.25">
      <c r="E114" s="648" t="s">
        <v>273</v>
      </c>
      <c r="F114" s="649"/>
      <c r="G114" s="649"/>
      <c r="H114" s="649"/>
      <c r="I114" s="649"/>
      <c r="J114" s="649"/>
      <c r="K114" s="649"/>
      <c r="L114" s="649"/>
      <c r="M114" s="649"/>
      <c r="N114" s="649"/>
      <c r="O114" s="649"/>
      <c r="P114" s="649"/>
      <c r="Q114" s="649"/>
      <c r="R114" s="649"/>
      <c r="S114" s="649"/>
      <c r="T114" s="649"/>
      <c r="U114" s="649"/>
      <c r="V114" s="649"/>
      <c r="W114" s="650"/>
      <c r="X114" s="117"/>
      <c r="AA114" s="117"/>
      <c r="AB114" s="117"/>
    </row>
    <row r="115" spans="5:28" x14ac:dyDescent="0.25">
      <c r="W115" s="99"/>
      <c r="X115" s="121"/>
      <c r="Y115" s="99"/>
      <c r="Z115" s="99"/>
      <c r="AA115" s="121"/>
      <c r="AB115" s="117"/>
    </row>
    <row r="116" spans="5:28" x14ac:dyDescent="0.25">
      <c r="F116" s="99"/>
      <c r="G116" s="99"/>
      <c r="H116" s="99"/>
      <c r="I116" s="99"/>
      <c r="J116" s="99"/>
      <c r="K116" s="99"/>
      <c r="L116" s="99"/>
      <c r="M116" s="99"/>
      <c r="N116" s="99"/>
      <c r="O116" s="99"/>
      <c r="P116" s="99"/>
      <c r="Q116" s="99"/>
      <c r="R116" s="99"/>
      <c r="S116" s="99"/>
      <c r="T116" s="99"/>
      <c r="U116" s="99"/>
      <c r="V116" s="99"/>
      <c r="W116" s="99"/>
      <c r="X116" s="121"/>
      <c r="Y116" s="99"/>
      <c r="Z116" s="99"/>
      <c r="AA116" s="121"/>
      <c r="AB116" s="117"/>
    </row>
    <row r="117" spans="5:28" x14ac:dyDescent="0.25">
      <c r="X117" s="117"/>
      <c r="AA117" s="117"/>
      <c r="AB117" s="117"/>
    </row>
    <row r="118" spans="5:28" x14ac:dyDescent="0.25">
      <c r="X118" s="117"/>
      <c r="AA118" s="117"/>
      <c r="AB118" s="117"/>
    </row>
    <row r="119" spans="5:28" x14ac:dyDescent="0.25">
      <c r="X119" s="117"/>
      <c r="AA119" s="117"/>
      <c r="AB119" s="117"/>
    </row>
    <row r="120" spans="5:28" x14ac:dyDescent="0.25">
      <c r="X120" s="117"/>
      <c r="AA120" s="117"/>
      <c r="AB120" s="117"/>
    </row>
    <row r="121" spans="5:28" x14ac:dyDescent="0.25">
      <c r="X121" s="117"/>
      <c r="AA121" s="117"/>
      <c r="AB121" s="117"/>
    </row>
    <row r="122" spans="5:28" x14ac:dyDescent="0.25">
      <c r="X122" s="117"/>
      <c r="AA122" s="117"/>
      <c r="AB122" s="117"/>
    </row>
    <row r="123" spans="5:28" x14ac:dyDescent="0.25">
      <c r="X123" s="117"/>
      <c r="AA123" s="117"/>
      <c r="AB123" s="117"/>
    </row>
    <row r="124" spans="5:28" x14ac:dyDescent="0.25">
      <c r="X124" s="117"/>
      <c r="AA124" s="117"/>
      <c r="AB124" s="117"/>
    </row>
    <row r="125" spans="5:28" x14ac:dyDescent="0.25">
      <c r="X125" s="117"/>
      <c r="AA125" s="117"/>
      <c r="AB125" s="117"/>
    </row>
    <row r="126" spans="5:28" x14ac:dyDescent="0.25">
      <c r="X126" s="117"/>
      <c r="AA126" s="117"/>
      <c r="AB126" s="117"/>
    </row>
    <row r="127" spans="5:28" x14ac:dyDescent="0.25">
      <c r="X127" s="117"/>
      <c r="AA127" s="117"/>
      <c r="AB127" s="117"/>
    </row>
    <row r="128" spans="5:28" x14ac:dyDescent="0.25">
      <c r="X128" s="117"/>
      <c r="AA128" s="117"/>
    </row>
    <row r="129" spans="3:27" x14ac:dyDescent="0.25">
      <c r="X129" s="117"/>
      <c r="AA129" s="117"/>
    </row>
    <row r="130" spans="3:27" x14ac:dyDescent="0.25">
      <c r="X130" s="117"/>
      <c r="AA130" s="117"/>
    </row>
    <row r="131" spans="3:27" x14ac:dyDescent="0.25">
      <c r="X131" s="117"/>
      <c r="AA131" s="117"/>
    </row>
    <row r="132" spans="3:27" x14ac:dyDescent="0.25">
      <c r="X132" s="117"/>
      <c r="AA132" s="117"/>
    </row>
    <row r="133" spans="3:27" x14ac:dyDescent="0.25">
      <c r="X133" s="117"/>
      <c r="AA133" s="117"/>
    </row>
    <row r="134" spans="3:27" x14ac:dyDescent="0.25">
      <c r="X134" s="117"/>
      <c r="AA134" s="117"/>
    </row>
    <row r="135" spans="3:27" x14ac:dyDescent="0.25">
      <c r="X135" s="117"/>
      <c r="AA135" s="117"/>
    </row>
    <row r="136" spans="3:27" x14ac:dyDescent="0.25">
      <c r="X136" s="117"/>
      <c r="AA136" s="117"/>
    </row>
    <row r="137" spans="3:27" x14ac:dyDescent="0.25">
      <c r="X137" s="117"/>
      <c r="AA137" s="117"/>
    </row>
    <row r="138" spans="3:27" x14ac:dyDescent="0.25">
      <c r="X138" s="117"/>
      <c r="AA138" s="117"/>
    </row>
    <row r="139" spans="3:27" x14ac:dyDescent="0.25">
      <c r="X139" s="117"/>
      <c r="AA139" s="117"/>
    </row>
    <row r="140" spans="3:27" x14ac:dyDescent="0.25">
      <c r="X140" s="117"/>
      <c r="AA140" s="117"/>
    </row>
    <row r="141" spans="3:27" x14ac:dyDescent="0.25">
      <c r="X141" s="117"/>
      <c r="AA141" s="117"/>
    </row>
    <row r="142" spans="3:27" x14ac:dyDescent="0.25">
      <c r="F142" s="1"/>
      <c r="G142" s="1"/>
      <c r="H142" s="1"/>
      <c r="I142" s="1"/>
      <c r="J142" s="1"/>
      <c r="K142" s="1"/>
      <c r="L142" s="1"/>
      <c r="M142" s="1"/>
      <c r="N142" s="1"/>
      <c r="O142" s="1"/>
      <c r="P142" s="1"/>
      <c r="X142" s="117"/>
      <c r="AA142" s="117"/>
    </row>
    <row r="143" spans="3:27" x14ac:dyDescent="0.25">
      <c r="C143" s="1"/>
      <c r="D143" s="1"/>
      <c r="E143" s="1"/>
      <c r="F143" s="1"/>
      <c r="G143" s="1"/>
      <c r="H143" s="1"/>
      <c r="I143" s="1"/>
      <c r="J143" s="1"/>
      <c r="K143" s="1"/>
      <c r="L143" s="1"/>
      <c r="M143" s="1"/>
      <c r="N143" s="1"/>
      <c r="O143" s="1"/>
      <c r="P143" s="1"/>
      <c r="X143" s="4"/>
      <c r="AA143" s="4"/>
    </row>
  </sheetData>
  <mergeCells count="43">
    <mergeCell ref="AA107:AB107"/>
    <mergeCell ref="H108:I108"/>
    <mergeCell ref="Y108:Z108"/>
    <mergeCell ref="AA108:AB108"/>
    <mergeCell ref="B103:B104"/>
    <mergeCell ref="C103:Z103"/>
    <mergeCell ref="C104:Z104"/>
    <mergeCell ref="E111:W112"/>
    <mergeCell ref="E114:W114"/>
    <mergeCell ref="H107:I107"/>
    <mergeCell ref="Y107:Z107"/>
    <mergeCell ref="F10:F11"/>
    <mergeCell ref="A6:F8"/>
    <mergeCell ref="G6:AB6"/>
    <mergeCell ref="Y10:Y11"/>
    <mergeCell ref="Z10:Z11"/>
    <mergeCell ref="AA10:AA11"/>
    <mergeCell ref="AB10:AB11"/>
    <mergeCell ref="D9:E9"/>
    <mergeCell ref="A10:A11"/>
    <mergeCell ref="B10:B11"/>
    <mergeCell ref="C10:C11"/>
    <mergeCell ref="D10:E10"/>
    <mergeCell ref="S7:V7"/>
    <mergeCell ref="W7:X7"/>
    <mergeCell ref="Y7:AB8"/>
    <mergeCell ref="G8:H8"/>
    <mergeCell ref="I8:J8"/>
    <mergeCell ref="G7:J7"/>
    <mergeCell ref="K7:N7"/>
    <mergeCell ref="O7:R7"/>
    <mergeCell ref="U8:V8"/>
    <mergeCell ref="W8:X8"/>
    <mergeCell ref="K8:L8"/>
    <mergeCell ref="M8:N8"/>
    <mergeCell ref="O8:P8"/>
    <mergeCell ref="Q8:R8"/>
    <mergeCell ref="S8:T8"/>
    <mergeCell ref="B1:AB1"/>
    <mergeCell ref="B2:AB2"/>
    <mergeCell ref="B3:AB3"/>
    <mergeCell ref="B4:AB4"/>
    <mergeCell ref="B5:AB5"/>
  </mergeCells>
  <hyperlinks>
    <hyperlink ref="B12" r:id="rId1"/>
  </hyperlinks>
  <pageMargins left="0.7" right="0.7" top="0.75" bottom="0.75" header="0.3" footer="0.3"/>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78"/>
  <sheetViews>
    <sheetView workbookViewId="0">
      <selection activeCell="E12" sqref="E12"/>
    </sheetView>
  </sheetViews>
  <sheetFormatPr baseColWidth="10" defaultRowHeight="15" x14ac:dyDescent="0.25"/>
  <cols>
    <col min="2" max="2" width="31.42578125" style="454" customWidth="1"/>
    <col min="27" max="27" width="12.85546875" bestFit="1" customWidth="1"/>
  </cols>
  <sheetData>
    <row r="1" spans="1:28" ht="15.75" x14ac:dyDescent="0.25">
      <c r="A1" s="1"/>
      <c r="B1" s="691" t="s">
        <v>0</v>
      </c>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row>
    <row r="2" spans="1:28" ht="15.75" x14ac:dyDescent="0.25">
      <c r="B2" s="691" t="s">
        <v>1</v>
      </c>
      <c r="C2" s="691"/>
      <c r="D2" s="691"/>
      <c r="E2" s="691"/>
      <c r="F2" s="691"/>
      <c r="G2" s="691"/>
      <c r="H2" s="691"/>
      <c r="I2" s="691"/>
      <c r="J2" s="691"/>
      <c r="K2" s="691"/>
      <c r="L2" s="691"/>
      <c r="M2" s="691"/>
      <c r="N2" s="691"/>
      <c r="O2" s="691"/>
      <c r="P2" s="691"/>
      <c r="Q2" s="691"/>
      <c r="R2" s="691"/>
      <c r="S2" s="691"/>
      <c r="T2" s="691"/>
      <c r="U2" s="691"/>
      <c r="V2" s="691"/>
      <c r="W2" s="691"/>
      <c r="X2" s="691"/>
      <c r="Y2" s="691"/>
      <c r="Z2" s="691"/>
      <c r="AA2" s="691"/>
      <c r="AB2" s="691"/>
    </row>
    <row r="3" spans="1:28" ht="15.75" x14ac:dyDescent="0.25">
      <c r="B3" s="691" t="s">
        <v>379</v>
      </c>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row>
    <row r="4" spans="1:28" ht="15.75" x14ac:dyDescent="0.25">
      <c r="B4" s="691" t="s">
        <v>278</v>
      </c>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row>
    <row r="5" spans="1:28" x14ac:dyDescent="0.25">
      <c r="B5" s="453"/>
      <c r="C5" s="1"/>
      <c r="D5" s="1"/>
      <c r="E5" s="1"/>
      <c r="F5" s="1"/>
      <c r="G5" s="1"/>
      <c r="H5" s="1"/>
      <c r="I5" s="1"/>
      <c r="J5" s="1"/>
      <c r="K5" s="1"/>
      <c r="L5" s="1"/>
      <c r="M5" s="1"/>
      <c r="N5" s="1"/>
      <c r="O5" s="1"/>
      <c r="P5" s="1"/>
      <c r="R5" s="3"/>
      <c r="S5" s="3"/>
      <c r="T5" s="3"/>
      <c r="U5" s="3"/>
      <c r="V5" s="3"/>
    </row>
    <row r="6" spans="1:28" x14ac:dyDescent="0.25">
      <c r="A6" s="655" t="s">
        <v>4</v>
      </c>
      <c r="B6" s="655"/>
      <c r="C6" s="655"/>
      <c r="D6" s="655"/>
      <c r="E6" s="655"/>
      <c r="F6" s="655"/>
      <c r="G6" s="671" t="s">
        <v>5</v>
      </c>
      <c r="H6" s="671"/>
      <c r="I6" s="671"/>
      <c r="J6" s="671"/>
      <c r="K6" s="671"/>
      <c r="L6" s="671"/>
      <c r="M6" s="671"/>
      <c r="N6" s="671"/>
      <c r="O6" s="671"/>
      <c r="P6" s="671"/>
      <c r="Q6" s="671"/>
      <c r="R6" s="671"/>
      <c r="S6" s="671"/>
      <c r="T6" s="671"/>
      <c r="U6" s="671"/>
      <c r="V6" s="671"/>
      <c r="W6" s="671"/>
      <c r="X6" s="671"/>
      <c r="Y6" s="671"/>
      <c r="Z6" s="671"/>
      <c r="AA6" s="671"/>
      <c r="AB6" s="672"/>
    </row>
    <row r="7" spans="1:28" x14ac:dyDescent="0.25">
      <c r="A7" s="655"/>
      <c r="B7" s="655"/>
      <c r="C7" s="655"/>
      <c r="D7" s="655"/>
      <c r="E7" s="655"/>
      <c r="F7" s="655"/>
      <c r="G7" s="671" t="s">
        <v>6</v>
      </c>
      <c r="H7" s="671"/>
      <c r="I7" s="671"/>
      <c r="J7" s="672"/>
      <c r="K7" s="679" t="s">
        <v>7</v>
      </c>
      <c r="L7" s="671"/>
      <c r="M7" s="671"/>
      <c r="N7" s="672"/>
      <c r="O7" s="679" t="s">
        <v>8</v>
      </c>
      <c r="P7" s="671"/>
      <c r="Q7" s="671"/>
      <c r="R7" s="671"/>
      <c r="S7" s="679" t="s">
        <v>9</v>
      </c>
      <c r="T7" s="671"/>
      <c r="U7" s="671"/>
      <c r="V7" s="672"/>
      <c r="W7" s="679" t="s">
        <v>10</v>
      </c>
      <c r="X7" s="672"/>
      <c r="Y7" s="680" t="s">
        <v>11</v>
      </c>
      <c r="Z7" s="681"/>
      <c r="AA7" s="681"/>
      <c r="AB7" s="682"/>
    </row>
    <row r="8" spans="1:28" ht="33.75" customHeight="1" thickBot="1" x14ac:dyDescent="0.3">
      <c r="A8" s="655"/>
      <c r="B8" s="655"/>
      <c r="C8" s="655"/>
      <c r="D8" s="655"/>
      <c r="E8" s="655"/>
      <c r="F8" s="655"/>
      <c r="G8" s="686" t="s">
        <v>12</v>
      </c>
      <c r="H8" s="687"/>
      <c r="I8" s="688" t="s">
        <v>13</v>
      </c>
      <c r="J8" s="689"/>
      <c r="K8" s="690" t="s">
        <v>14</v>
      </c>
      <c r="L8" s="689"/>
      <c r="M8" s="690" t="s">
        <v>15</v>
      </c>
      <c r="N8" s="689"/>
      <c r="O8" s="690" t="s">
        <v>16</v>
      </c>
      <c r="P8" s="689"/>
      <c r="Q8" s="690" t="s">
        <v>17</v>
      </c>
      <c r="R8" s="689"/>
      <c r="S8" s="690" t="s">
        <v>18</v>
      </c>
      <c r="T8" s="689"/>
      <c r="U8" s="690" t="s">
        <v>19</v>
      </c>
      <c r="V8" s="689"/>
      <c r="W8" s="690" t="s">
        <v>20</v>
      </c>
      <c r="X8" s="689"/>
      <c r="Y8" s="683"/>
      <c r="Z8" s="684"/>
      <c r="AA8" s="684"/>
      <c r="AB8" s="685"/>
    </row>
    <row r="9" spans="1:28" ht="39" customHeight="1" thickTop="1" x14ac:dyDescent="0.25">
      <c r="A9" s="720" t="s">
        <v>21</v>
      </c>
      <c r="B9" s="715" t="s">
        <v>22</v>
      </c>
      <c r="C9" s="713" t="s">
        <v>23</v>
      </c>
      <c r="D9" s="674" t="s">
        <v>24</v>
      </c>
      <c r="E9" s="675"/>
      <c r="F9" s="717" t="s">
        <v>25</v>
      </c>
      <c r="G9" s="717" t="s">
        <v>26</v>
      </c>
      <c r="H9" s="717" t="s">
        <v>27</v>
      </c>
      <c r="I9" s="719" t="s">
        <v>26</v>
      </c>
      <c r="J9" s="719" t="s">
        <v>27</v>
      </c>
      <c r="K9" s="719" t="s">
        <v>26</v>
      </c>
      <c r="L9" s="719" t="s">
        <v>27</v>
      </c>
      <c r="M9" s="719" t="s">
        <v>26</v>
      </c>
      <c r="N9" s="719" t="s">
        <v>27</v>
      </c>
      <c r="O9" s="719" t="s">
        <v>26</v>
      </c>
      <c r="P9" s="719" t="s">
        <v>27</v>
      </c>
      <c r="Q9" s="719" t="s">
        <v>26</v>
      </c>
      <c r="R9" s="719" t="s">
        <v>27</v>
      </c>
      <c r="S9" s="719" t="s">
        <v>26</v>
      </c>
      <c r="T9" s="719" t="s">
        <v>27</v>
      </c>
      <c r="U9" s="719" t="s">
        <v>26</v>
      </c>
      <c r="V9" s="719" t="s">
        <v>27</v>
      </c>
      <c r="W9" s="719" t="s">
        <v>26</v>
      </c>
      <c r="X9" s="719" t="s">
        <v>27</v>
      </c>
      <c r="Y9" s="733" t="s">
        <v>28</v>
      </c>
      <c r="Z9" s="733" t="s">
        <v>29</v>
      </c>
      <c r="AA9" s="719" t="s">
        <v>30</v>
      </c>
      <c r="AB9" s="733" t="s">
        <v>31</v>
      </c>
    </row>
    <row r="10" spans="1:28" ht="24" x14ac:dyDescent="0.25">
      <c r="A10" s="721"/>
      <c r="B10" s="716"/>
      <c r="C10" s="714"/>
      <c r="D10" s="289" t="s">
        <v>38</v>
      </c>
      <c r="E10" s="14" t="s">
        <v>39</v>
      </c>
      <c r="F10" s="718"/>
      <c r="G10" s="718"/>
      <c r="H10" s="718"/>
      <c r="I10" s="718"/>
      <c r="J10" s="718"/>
      <c r="K10" s="718"/>
      <c r="L10" s="718"/>
      <c r="M10" s="718"/>
      <c r="N10" s="718"/>
      <c r="O10" s="718"/>
      <c r="P10" s="718"/>
      <c r="Q10" s="718"/>
      <c r="R10" s="718"/>
      <c r="S10" s="718"/>
      <c r="T10" s="718"/>
      <c r="U10" s="718"/>
      <c r="V10" s="718"/>
      <c r="W10" s="718"/>
      <c r="X10" s="718"/>
      <c r="Y10" s="714"/>
      <c r="Z10" s="714"/>
      <c r="AA10" s="718"/>
      <c r="AB10" s="714"/>
    </row>
    <row r="11" spans="1:28" s="444" customFormat="1" ht="25.5" x14ac:dyDescent="0.25">
      <c r="A11" s="487">
        <v>1</v>
      </c>
      <c r="B11" s="488" t="s">
        <v>380</v>
      </c>
      <c r="C11" s="434" t="str">
        <f>IF(AB11&gt;=470000,"LPN",IF(AND(AB11&gt;190000,AB11&lt;470000),"LP",IF(AND(AB11&gt;=56000,AB11&lt;=190000),"3C","2C ")))</f>
        <v xml:space="preserve">2C </v>
      </c>
      <c r="D11" s="440"/>
      <c r="E11" s="463" t="s">
        <v>381</v>
      </c>
      <c r="F11" s="489" t="s">
        <v>382</v>
      </c>
      <c r="G11" s="209" t="s">
        <v>49</v>
      </c>
      <c r="H11" s="209" t="s">
        <v>49</v>
      </c>
      <c r="I11" s="209" t="s">
        <v>49</v>
      </c>
      <c r="J11" s="209" t="s">
        <v>49</v>
      </c>
      <c r="K11" s="209">
        <v>41262</v>
      </c>
      <c r="L11" s="209">
        <v>41270</v>
      </c>
      <c r="M11" s="209">
        <v>41270</v>
      </c>
      <c r="N11" s="209">
        <v>41270</v>
      </c>
      <c r="O11" s="209">
        <v>41271</v>
      </c>
      <c r="P11" s="209">
        <v>41274</v>
      </c>
      <c r="Q11" s="209" t="s">
        <v>49</v>
      </c>
      <c r="R11" s="209" t="s">
        <v>49</v>
      </c>
      <c r="S11" s="209" t="s">
        <v>49</v>
      </c>
      <c r="T11" s="209" t="s">
        <v>49</v>
      </c>
      <c r="U11" s="209">
        <v>41274</v>
      </c>
      <c r="V11" s="209">
        <v>41278</v>
      </c>
      <c r="W11" s="209">
        <v>41282</v>
      </c>
      <c r="X11" s="209">
        <v>41285</v>
      </c>
      <c r="Y11" s="489"/>
      <c r="Z11" s="489"/>
      <c r="AA11" s="490">
        <v>12391.2</v>
      </c>
      <c r="AB11" s="210"/>
    </row>
    <row r="12" spans="1:28" s="444" customFormat="1" ht="25.5" x14ac:dyDescent="0.25">
      <c r="A12" s="491">
        <v>2</v>
      </c>
      <c r="B12" s="479" t="s">
        <v>383</v>
      </c>
      <c r="C12" s="434" t="str">
        <f>IF(AB12&gt;=470000,"LPN",IF(AND(AB12&gt;190000,AB12&lt;470000),"LP",IF(AND(AB12&gt;=56000,AB12&lt;=190000),"3C","2C ")))</f>
        <v xml:space="preserve">2C </v>
      </c>
      <c r="D12" s="434"/>
      <c r="E12" s="206" t="s">
        <v>384</v>
      </c>
      <c r="F12" s="433" t="s">
        <v>385</v>
      </c>
      <c r="G12" s="209" t="s">
        <v>49</v>
      </c>
      <c r="H12" s="209" t="s">
        <v>49</v>
      </c>
      <c r="I12" s="209" t="s">
        <v>49</v>
      </c>
      <c r="J12" s="209" t="s">
        <v>49</v>
      </c>
      <c r="K12" s="209">
        <v>41304</v>
      </c>
      <c r="L12" s="209">
        <v>41312</v>
      </c>
      <c r="M12" s="209">
        <v>41312</v>
      </c>
      <c r="N12" s="209">
        <v>41312</v>
      </c>
      <c r="O12" s="209">
        <v>41313</v>
      </c>
      <c r="P12" s="209">
        <v>41316</v>
      </c>
      <c r="Q12" s="209" t="s">
        <v>49</v>
      </c>
      <c r="R12" s="209" t="s">
        <v>49</v>
      </c>
      <c r="S12" s="209" t="s">
        <v>49</v>
      </c>
      <c r="T12" s="209" t="s">
        <v>49</v>
      </c>
      <c r="U12" s="209">
        <v>41316</v>
      </c>
      <c r="V12" s="209">
        <v>41320</v>
      </c>
      <c r="W12" s="209">
        <v>41324</v>
      </c>
      <c r="X12" s="209">
        <v>41327</v>
      </c>
      <c r="Y12" s="433"/>
      <c r="Z12" s="433"/>
      <c r="AA12" s="443">
        <v>6720</v>
      </c>
      <c r="AB12" s="210"/>
    </row>
    <row r="13" spans="1:28" s="444" customFormat="1" ht="25.5" x14ac:dyDescent="0.25">
      <c r="A13" s="491">
        <v>3</v>
      </c>
      <c r="B13" s="479" t="s">
        <v>380</v>
      </c>
      <c r="C13" s="434" t="str">
        <f>IF(AB13&gt;=470000,"LPN",IF(AND(AB13&gt;190000,AB13&lt;470000),"LP",IF(AND(AB13&gt;=56000,AB13&lt;=190000),"3C","2C ")))</f>
        <v xml:space="preserve">2C </v>
      </c>
      <c r="D13" s="434"/>
      <c r="E13" s="206" t="s">
        <v>381</v>
      </c>
      <c r="F13" s="489" t="s">
        <v>386</v>
      </c>
      <c r="G13" s="209" t="s">
        <v>49</v>
      </c>
      <c r="H13" s="209" t="s">
        <v>49</v>
      </c>
      <c r="I13" s="209" t="s">
        <v>49</v>
      </c>
      <c r="J13" s="209" t="s">
        <v>49</v>
      </c>
      <c r="K13" s="209">
        <v>41311</v>
      </c>
      <c r="L13" s="209">
        <v>41319</v>
      </c>
      <c r="M13" s="209">
        <v>41319</v>
      </c>
      <c r="N13" s="209">
        <v>41319</v>
      </c>
      <c r="O13" s="209">
        <v>41320</v>
      </c>
      <c r="P13" s="209">
        <v>41323</v>
      </c>
      <c r="Q13" s="209" t="s">
        <v>49</v>
      </c>
      <c r="R13" s="209" t="s">
        <v>49</v>
      </c>
      <c r="S13" s="209" t="s">
        <v>49</v>
      </c>
      <c r="T13" s="209" t="s">
        <v>49</v>
      </c>
      <c r="U13" s="209">
        <v>41323</v>
      </c>
      <c r="V13" s="209">
        <v>41327</v>
      </c>
      <c r="W13" s="209">
        <v>41331</v>
      </c>
      <c r="X13" s="209">
        <v>41334</v>
      </c>
      <c r="Y13" s="460"/>
      <c r="Z13" s="460"/>
      <c r="AA13" s="443">
        <v>7710.08</v>
      </c>
      <c r="AB13" s="460"/>
    </row>
    <row r="14" spans="1:28" s="444" customFormat="1" ht="25.5" x14ac:dyDescent="0.25">
      <c r="A14" s="442">
        <v>4</v>
      </c>
      <c r="B14" s="479" t="s">
        <v>321</v>
      </c>
      <c r="C14" s="206" t="s">
        <v>387</v>
      </c>
      <c r="D14" s="206"/>
      <c r="E14" s="206" t="s">
        <v>388</v>
      </c>
      <c r="F14" s="489" t="s">
        <v>389</v>
      </c>
      <c r="G14" s="209" t="s">
        <v>49</v>
      </c>
      <c r="H14" s="209" t="s">
        <v>49</v>
      </c>
      <c r="I14" s="209" t="s">
        <v>49</v>
      </c>
      <c r="J14" s="209" t="s">
        <v>49</v>
      </c>
      <c r="K14" s="209">
        <v>41311</v>
      </c>
      <c r="L14" s="209">
        <v>41319</v>
      </c>
      <c r="M14" s="209">
        <v>41319</v>
      </c>
      <c r="N14" s="209">
        <v>41319</v>
      </c>
      <c r="O14" s="209">
        <v>41320</v>
      </c>
      <c r="P14" s="209">
        <v>41323</v>
      </c>
      <c r="Q14" s="209" t="s">
        <v>49</v>
      </c>
      <c r="R14" s="209" t="s">
        <v>49</v>
      </c>
      <c r="S14" s="209" t="s">
        <v>49</v>
      </c>
      <c r="T14" s="209" t="s">
        <v>49</v>
      </c>
      <c r="U14" s="209">
        <v>41323</v>
      </c>
      <c r="V14" s="209">
        <v>41327</v>
      </c>
      <c r="W14" s="209">
        <v>41331</v>
      </c>
      <c r="X14" s="209">
        <v>41334</v>
      </c>
      <c r="Y14" s="433"/>
      <c r="Z14" s="433"/>
      <c r="AA14" s="443">
        <v>2000</v>
      </c>
      <c r="AB14" s="210"/>
    </row>
    <row r="15" spans="1:28" s="444" customFormat="1" ht="25.5" x14ac:dyDescent="0.25">
      <c r="A15" s="491">
        <v>5</v>
      </c>
      <c r="B15" s="479" t="s">
        <v>390</v>
      </c>
      <c r="C15" s="434" t="str">
        <f>IF(AB15&gt;=470000,"LPN",IF(AND(AB15&gt;190000,AB15&lt;470000),"LP",IF(AND(AB15&gt;=56000,AB15&lt;=190000),"3C","2C ")))</f>
        <v xml:space="preserve">2C </v>
      </c>
      <c r="D15" s="434"/>
      <c r="E15" s="206" t="s">
        <v>391</v>
      </c>
      <c r="F15" s="489" t="s">
        <v>392</v>
      </c>
      <c r="G15" s="209" t="s">
        <v>49</v>
      </c>
      <c r="H15" s="209" t="s">
        <v>49</v>
      </c>
      <c r="I15" s="209" t="s">
        <v>49</v>
      </c>
      <c r="J15" s="209" t="s">
        <v>49</v>
      </c>
      <c r="K15" s="209">
        <v>41325</v>
      </c>
      <c r="L15" s="209">
        <v>41333</v>
      </c>
      <c r="M15" s="209">
        <v>41333</v>
      </c>
      <c r="N15" s="209">
        <v>41333</v>
      </c>
      <c r="O15" s="209">
        <v>41334</v>
      </c>
      <c r="P15" s="209">
        <v>41337</v>
      </c>
      <c r="Q15" s="209" t="s">
        <v>49</v>
      </c>
      <c r="R15" s="209" t="s">
        <v>49</v>
      </c>
      <c r="S15" s="209" t="s">
        <v>49</v>
      </c>
      <c r="T15" s="209" t="s">
        <v>49</v>
      </c>
      <c r="U15" s="209">
        <v>41337</v>
      </c>
      <c r="V15" s="209">
        <v>41341</v>
      </c>
      <c r="W15" s="209">
        <v>41345</v>
      </c>
      <c r="X15" s="209">
        <v>41348</v>
      </c>
      <c r="Y15" s="433"/>
      <c r="Z15" s="433"/>
      <c r="AA15" s="443">
        <v>11281.64</v>
      </c>
      <c r="AB15" s="210"/>
    </row>
    <row r="16" spans="1:28" x14ac:dyDescent="0.25">
      <c r="A16" s="145"/>
      <c r="B16" s="109" t="s">
        <v>393</v>
      </c>
      <c r="C16" s="139"/>
      <c r="D16" s="299"/>
      <c r="E16" s="112"/>
      <c r="F16" s="144"/>
      <c r="G16" s="31"/>
      <c r="H16" s="31"/>
      <c r="I16" s="31"/>
      <c r="J16" s="31"/>
      <c r="K16" s="31"/>
      <c r="L16" s="31"/>
      <c r="M16" s="31"/>
      <c r="N16" s="31"/>
      <c r="O16" s="31"/>
      <c r="P16" s="31"/>
      <c r="Q16" s="31"/>
      <c r="R16" s="31"/>
      <c r="S16" s="31"/>
      <c r="T16" s="31"/>
      <c r="U16" s="31"/>
      <c r="V16" s="31"/>
      <c r="W16" s="31"/>
      <c r="X16" s="31"/>
      <c r="Y16" s="113"/>
      <c r="Z16" s="113"/>
      <c r="AA16" s="111"/>
      <c r="AB16" s="42"/>
    </row>
    <row r="17" spans="1:28" x14ac:dyDescent="0.25">
      <c r="A17" s="145"/>
      <c r="B17" s="109" t="s">
        <v>394</v>
      </c>
      <c r="C17" s="139"/>
      <c r="D17" s="299"/>
      <c r="E17" s="112"/>
      <c r="F17" s="144"/>
      <c r="G17" s="31"/>
      <c r="H17" s="31"/>
      <c r="I17" s="31"/>
      <c r="J17" s="31"/>
      <c r="K17" s="31"/>
      <c r="L17" s="31"/>
      <c r="M17" s="31"/>
      <c r="N17" s="31"/>
      <c r="O17" s="31"/>
      <c r="P17" s="31"/>
      <c r="Q17" s="31"/>
      <c r="R17" s="31"/>
      <c r="S17" s="31"/>
      <c r="T17" s="31"/>
      <c r="U17" s="31"/>
      <c r="V17" s="31"/>
      <c r="W17" s="31"/>
      <c r="X17" s="31"/>
      <c r="Y17" s="113"/>
      <c r="Z17" s="113"/>
      <c r="AA17" s="111"/>
      <c r="AB17" s="42"/>
    </row>
    <row r="18" spans="1:28" x14ac:dyDescent="0.25">
      <c r="A18" s="145"/>
      <c r="B18" s="109" t="s">
        <v>395</v>
      </c>
      <c r="C18" s="139"/>
      <c r="D18" s="299"/>
      <c r="E18" s="112"/>
      <c r="F18" s="144"/>
      <c r="G18" s="31"/>
      <c r="H18" s="31"/>
      <c r="I18" s="31"/>
      <c r="J18" s="31"/>
      <c r="K18" s="31"/>
      <c r="L18" s="31"/>
      <c r="M18" s="31"/>
      <c r="N18" s="31"/>
      <c r="O18" s="31"/>
      <c r="P18" s="31"/>
      <c r="Q18" s="31"/>
      <c r="R18" s="31"/>
      <c r="S18" s="31"/>
      <c r="T18" s="31"/>
      <c r="U18" s="31"/>
      <c r="V18" s="31"/>
      <c r="W18" s="31"/>
      <c r="X18" s="31"/>
      <c r="Y18" s="113"/>
      <c r="Z18" s="113"/>
      <c r="AA18" s="111"/>
      <c r="AB18" s="42"/>
    </row>
    <row r="19" spans="1:28" x14ac:dyDescent="0.25">
      <c r="A19" s="145"/>
      <c r="B19" s="109" t="s">
        <v>396</v>
      </c>
      <c r="C19" s="139"/>
      <c r="D19" s="299"/>
      <c r="E19" s="112"/>
      <c r="F19" s="144"/>
      <c r="G19" s="31"/>
      <c r="H19" s="31"/>
      <c r="I19" s="31"/>
      <c r="J19" s="31"/>
      <c r="K19" s="31"/>
      <c r="L19" s="31"/>
      <c r="M19" s="31"/>
      <c r="N19" s="31"/>
      <c r="O19" s="31"/>
      <c r="P19" s="31"/>
      <c r="Q19" s="31"/>
      <c r="R19" s="31"/>
      <c r="S19" s="31"/>
      <c r="T19" s="31"/>
      <c r="U19" s="31"/>
      <c r="V19" s="31"/>
      <c r="W19" s="31"/>
      <c r="X19" s="31"/>
      <c r="Y19" s="113"/>
      <c r="Z19" s="113"/>
      <c r="AA19" s="111"/>
      <c r="AB19" s="42"/>
    </row>
    <row r="20" spans="1:28" x14ac:dyDescent="0.25">
      <c r="A20" s="145"/>
      <c r="B20" s="109" t="s">
        <v>397</v>
      </c>
      <c r="C20" s="139"/>
      <c r="D20" s="299"/>
      <c r="E20" s="112"/>
      <c r="F20" s="144"/>
      <c r="G20" s="31"/>
      <c r="H20" s="31"/>
      <c r="I20" s="31"/>
      <c r="J20" s="31"/>
      <c r="K20" s="31"/>
      <c r="L20" s="31"/>
      <c r="M20" s="31"/>
      <c r="N20" s="31"/>
      <c r="O20" s="31"/>
      <c r="P20" s="31"/>
      <c r="Q20" s="31"/>
      <c r="R20" s="31"/>
      <c r="S20" s="31"/>
      <c r="T20" s="31"/>
      <c r="U20" s="31"/>
      <c r="V20" s="31"/>
      <c r="W20" s="31"/>
      <c r="X20" s="31"/>
      <c r="Y20" s="113"/>
      <c r="Z20" s="113"/>
      <c r="AA20" s="111"/>
      <c r="AB20" s="42"/>
    </row>
    <row r="21" spans="1:28" x14ac:dyDescent="0.25">
      <c r="A21" s="145"/>
      <c r="B21" s="109" t="s">
        <v>398</v>
      </c>
      <c r="C21" s="139"/>
      <c r="D21" s="299"/>
      <c r="E21" s="112"/>
      <c r="F21" s="144"/>
      <c r="G21" s="31"/>
      <c r="H21" s="31"/>
      <c r="I21" s="31"/>
      <c r="J21" s="31"/>
      <c r="K21" s="31"/>
      <c r="L21" s="31"/>
      <c r="M21" s="31"/>
      <c r="N21" s="31"/>
      <c r="O21" s="31"/>
      <c r="P21" s="31"/>
      <c r="Q21" s="31"/>
      <c r="R21" s="31"/>
      <c r="S21" s="31"/>
      <c r="T21" s="31"/>
      <c r="U21" s="31"/>
      <c r="V21" s="31"/>
      <c r="W21" s="31"/>
      <c r="X21" s="31"/>
      <c r="Y21" s="113"/>
      <c r="Z21" s="113"/>
      <c r="AA21" s="111"/>
      <c r="AB21" s="42"/>
    </row>
    <row r="22" spans="1:28" x14ac:dyDescent="0.25">
      <c r="A22" s="145"/>
      <c r="B22" s="109" t="s">
        <v>399</v>
      </c>
      <c r="C22" s="139"/>
      <c r="D22" s="299"/>
      <c r="E22" s="112"/>
      <c r="F22" s="144"/>
      <c r="G22" s="31"/>
      <c r="H22" s="31"/>
      <c r="I22" s="31"/>
      <c r="J22" s="31"/>
      <c r="K22" s="31"/>
      <c r="L22" s="31"/>
      <c r="M22" s="31"/>
      <c r="N22" s="31"/>
      <c r="O22" s="31"/>
      <c r="P22" s="31"/>
      <c r="Q22" s="31"/>
      <c r="R22" s="31"/>
      <c r="S22" s="31"/>
      <c r="T22" s="31"/>
      <c r="U22" s="31"/>
      <c r="V22" s="31"/>
      <c r="W22" s="31"/>
      <c r="X22" s="31"/>
      <c r="Y22" s="113"/>
      <c r="Z22" s="113"/>
      <c r="AA22" s="111"/>
      <c r="AB22" s="42"/>
    </row>
    <row r="23" spans="1:28" s="444" customFormat="1" ht="25.5" x14ac:dyDescent="0.25">
      <c r="A23" s="442">
        <v>6</v>
      </c>
      <c r="B23" s="479" t="s">
        <v>275</v>
      </c>
      <c r="C23" s="434" t="str">
        <f>IF(AB23&gt;=470000,"LPN",IF(AND(AB23&gt;190000,AB23&lt;470000),"LP",IF(AND(AB23&gt;=56000,AB23&lt;=190000),"3C","2C ")))</f>
        <v xml:space="preserve">2C </v>
      </c>
      <c r="D23" s="434"/>
      <c r="E23" s="206" t="s">
        <v>400</v>
      </c>
      <c r="F23" s="489" t="s">
        <v>401</v>
      </c>
      <c r="G23" s="209" t="s">
        <v>49</v>
      </c>
      <c r="H23" s="209" t="s">
        <v>49</v>
      </c>
      <c r="I23" s="209" t="s">
        <v>49</v>
      </c>
      <c r="J23" s="209" t="s">
        <v>49</v>
      </c>
      <c r="K23" s="209">
        <v>41325</v>
      </c>
      <c r="L23" s="209">
        <v>41333</v>
      </c>
      <c r="M23" s="209">
        <v>41333</v>
      </c>
      <c r="N23" s="209">
        <v>41333</v>
      </c>
      <c r="O23" s="209">
        <v>41334</v>
      </c>
      <c r="P23" s="209">
        <v>41337</v>
      </c>
      <c r="Q23" s="209" t="s">
        <v>49</v>
      </c>
      <c r="R23" s="209" t="s">
        <v>49</v>
      </c>
      <c r="S23" s="209" t="s">
        <v>49</v>
      </c>
      <c r="T23" s="209" t="s">
        <v>49</v>
      </c>
      <c r="U23" s="209">
        <v>41337</v>
      </c>
      <c r="V23" s="209">
        <v>41341</v>
      </c>
      <c r="W23" s="209">
        <v>41345</v>
      </c>
      <c r="X23" s="209">
        <v>41348</v>
      </c>
      <c r="Y23" s="433"/>
      <c r="Z23" s="433"/>
      <c r="AA23" s="443">
        <v>16436</v>
      </c>
      <c r="AB23" s="210"/>
    </row>
    <row r="24" spans="1:28" s="444" customFormat="1" ht="25.5" x14ac:dyDescent="0.25">
      <c r="A24" s="491">
        <v>7</v>
      </c>
      <c r="B24" s="479" t="s">
        <v>276</v>
      </c>
      <c r="C24" s="434" t="str">
        <f>IF(AB24&gt;=470000,"LPN",IF(AND(AB24&gt;190000,AB24&lt;470000),"LP",IF(AND(AB24&gt;=56000,AB24&lt;=190000),"3C","2C ")))</f>
        <v xml:space="preserve">2C </v>
      </c>
      <c r="D24" s="434"/>
      <c r="E24" s="206" t="s">
        <v>402</v>
      </c>
      <c r="F24" s="489" t="s">
        <v>403</v>
      </c>
      <c r="G24" s="209" t="s">
        <v>49</v>
      </c>
      <c r="H24" s="209" t="s">
        <v>49</v>
      </c>
      <c r="I24" s="209" t="s">
        <v>49</v>
      </c>
      <c r="J24" s="209" t="s">
        <v>49</v>
      </c>
      <c r="K24" s="209">
        <v>41325</v>
      </c>
      <c r="L24" s="209">
        <v>41333</v>
      </c>
      <c r="M24" s="209">
        <v>41333</v>
      </c>
      <c r="N24" s="209">
        <v>41333</v>
      </c>
      <c r="O24" s="209">
        <v>41334</v>
      </c>
      <c r="P24" s="209">
        <v>41337</v>
      </c>
      <c r="Q24" s="209" t="s">
        <v>49</v>
      </c>
      <c r="R24" s="209" t="s">
        <v>49</v>
      </c>
      <c r="S24" s="209" t="s">
        <v>49</v>
      </c>
      <c r="T24" s="209" t="s">
        <v>49</v>
      </c>
      <c r="U24" s="209">
        <v>41337</v>
      </c>
      <c r="V24" s="209">
        <v>41341</v>
      </c>
      <c r="W24" s="209">
        <v>41345</v>
      </c>
      <c r="X24" s="209">
        <v>41348</v>
      </c>
      <c r="Y24" s="433"/>
      <c r="Z24" s="433"/>
      <c r="AA24" s="443">
        <v>18431</v>
      </c>
      <c r="AB24" s="210"/>
    </row>
    <row r="25" spans="1:28" x14ac:dyDescent="0.25">
      <c r="A25" s="145"/>
      <c r="B25" s="109" t="s">
        <v>404</v>
      </c>
      <c r="C25" s="139"/>
      <c r="D25" s="299"/>
      <c r="E25" s="112"/>
      <c r="F25" s="144"/>
      <c r="G25" s="31"/>
      <c r="H25" s="31"/>
      <c r="I25" s="31"/>
      <c r="J25" s="31"/>
      <c r="K25" s="31"/>
      <c r="L25" s="31"/>
      <c r="M25" s="31"/>
      <c r="N25" s="31"/>
      <c r="O25" s="31"/>
      <c r="P25" s="32"/>
      <c r="Q25" s="32"/>
      <c r="R25" s="32"/>
      <c r="S25" s="32"/>
      <c r="T25" s="32"/>
      <c r="U25" s="32"/>
      <c r="V25" s="32"/>
      <c r="W25" s="32"/>
      <c r="X25" s="31"/>
      <c r="Y25" s="113"/>
      <c r="Z25" s="113"/>
      <c r="AA25" s="111"/>
      <c r="AB25" s="42"/>
    </row>
    <row r="26" spans="1:28" x14ac:dyDescent="0.25">
      <c r="A26" s="145"/>
      <c r="B26" s="109" t="s">
        <v>405</v>
      </c>
      <c r="C26" s="139"/>
      <c r="D26" s="299"/>
      <c r="E26" s="112"/>
      <c r="F26" s="144"/>
      <c r="G26" s="31"/>
      <c r="H26" s="31"/>
      <c r="I26" s="31"/>
      <c r="J26" s="31"/>
      <c r="K26" s="31"/>
      <c r="L26" s="31"/>
      <c r="M26" s="31"/>
      <c r="N26" s="31"/>
      <c r="O26" s="31"/>
      <c r="P26" s="32"/>
      <c r="Q26" s="32"/>
      <c r="R26" s="32"/>
      <c r="S26" s="32"/>
      <c r="T26" s="32"/>
      <c r="U26" s="32"/>
      <c r="V26" s="32"/>
      <c r="W26" s="32"/>
      <c r="X26" s="31"/>
      <c r="Y26" s="113"/>
      <c r="Z26" s="113"/>
      <c r="AA26" s="111"/>
      <c r="AB26" s="42"/>
    </row>
    <row r="27" spans="1:28" x14ac:dyDescent="0.25">
      <c r="A27" s="145"/>
      <c r="B27" s="109" t="s">
        <v>406</v>
      </c>
      <c r="C27" s="139"/>
      <c r="D27" s="299"/>
      <c r="E27" s="112"/>
      <c r="F27" s="144"/>
      <c r="G27" s="31"/>
      <c r="H27" s="31"/>
      <c r="I27" s="31"/>
      <c r="J27" s="31"/>
      <c r="K27" s="31"/>
      <c r="L27" s="31"/>
      <c r="M27" s="31"/>
      <c r="N27" s="31"/>
      <c r="O27" s="31"/>
      <c r="P27" s="32"/>
      <c r="Q27" s="32"/>
      <c r="R27" s="32"/>
      <c r="S27" s="32"/>
      <c r="T27" s="32"/>
      <c r="U27" s="32"/>
      <c r="V27" s="32"/>
      <c r="W27" s="32"/>
      <c r="X27" s="31"/>
      <c r="Y27" s="113"/>
      <c r="Z27" s="113"/>
      <c r="AA27" s="111"/>
      <c r="AB27" s="42"/>
    </row>
    <row r="28" spans="1:28" ht="25.5" x14ac:dyDescent="0.25">
      <c r="A28" s="145"/>
      <c r="B28" s="109" t="s">
        <v>407</v>
      </c>
      <c r="C28" s="139"/>
      <c r="D28" s="299"/>
      <c r="E28" s="112"/>
      <c r="F28" s="144"/>
      <c r="G28" s="31"/>
      <c r="H28" s="31"/>
      <c r="I28" s="31"/>
      <c r="J28" s="31"/>
      <c r="K28" s="31"/>
      <c r="L28" s="31"/>
      <c r="M28" s="31"/>
      <c r="N28" s="31"/>
      <c r="O28" s="31"/>
      <c r="P28" s="32"/>
      <c r="Q28" s="32"/>
      <c r="R28" s="32"/>
      <c r="S28" s="32"/>
      <c r="T28" s="32"/>
      <c r="U28" s="32"/>
      <c r="V28" s="32"/>
      <c r="W28" s="32"/>
      <c r="X28" s="31"/>
      <c r="Y28" s="113"/>
      <c r="Z28" s="113"/>
      <c r="AA28" s="111"/>
      <c r="AB28" s="42"/>
    </row>
    <row r="29" spans="1:28" x14ac:dyDescent="0.25">
      <c r="A29" s="145"/>
      <c r="B29" s="109" t="s">
        <v>408</v>
      </c>
      <c r="C29" s="139"/>
      <c r="D29" s="299"/>
      <c r="E29" s="112"/>
      <c r="F29" s="144"/>
      <c r="G29" s="31"/>
      <c r="H29" s="31"/>
      <c r="I29" s="31"/>
      <c r="J29" s="31"/>
      <c r="K29" s="31"/>
      <c r="L29" s="31"/>
      <c r="M29" s="31"/>
      <c r="N29" s="31"/>
      <c r="O29" s="31"/>
      <c r="P29" s="32"/>
      <c r="Q29" s="32"/>
      <c r="R29" s="32"/>
      <c r="S29" s="32"/>
      <c r="T29" s="32"/>
      <c r="U29" s="32"/>
      <c r="V29" s="32"/>
      <c r="W29" s="32"/>
      <c r="X29" s="31"/>
      <c r="Y29" s="113"/>
      <c r="Z29" s="113"/>
      <c r="AA29" s="111"/>
      <c r="AB29" s="42"/>
    </row>
    <row r="30" spans="1:28" x14ac:dyDescent="0.25">
      <c r="A30" s="145"/>
      <c r="B30" s="109" t="s">
        <v>409</v>
      </c>
      <c r="C30" s="139"/>
      <c r="D30" s="299"/>
      <c r="E30" s="112"/>
      <c r="F30" s="144"/>
      <c r="G30" s="31"/>
      <c r="H30" s="31"/>
      <c r="I30" s="31"/>
      <c r="J30" s="31"/>
      <c r="K30" s="31"/>
      <c r="L30" s="31"/>
      <c r="M30" s="31"/>
      <c r="N30" s="31"/>
      <c r="O30" s="31"/>
      <c r="P30" s="32"/>
      <c r="Q30" s="32"/>
      <c r="R30" s="32"/>
      <c r="S30" s="32"/>
      <c r="T30" s="32"/>
      <c r="U30" s="32"/>
      <c r="V30" s="32"/>
      <c r="W30" s="32"/>
      <c r="X30" s="31"/>
      <c r="Y30" s="113"/>
      <c r="Z30" s="113"/>
      <c r="AA30" s="111"/>
      <c r="AB30" s="42"/>
    </row>
    <row r="31" spans="1:28" s="444" customFormat="1" ht="25.5" x14ac:dyDescent="0.25">
      <c r="A31" s="442">
        <v>8</v>
      </c>
      <c r="B31" s="479" t="s">
        <v>110</v>
      </c>
      <c r="C31" s="434" t="str">
        <f t="shared" ref="C31:C37" si="0">IF(AB31&gt;=470000,"LPN",IF(AND(AB31&gt;190000,AB31&lt;470000),"LP",IF(AND(AB31&gt;=56000,AB31&lt;=190000),"3C","2C ")))</f>
        <v xml:space="preserve">2C </v>
      </c>
      <c r="D31" s="434"/>
      <c r="E31" s="206" t="s">
        <v>410</v>
      </c>
      <c r="F31" s="489" t="s">
        <v>411</v>
      </c>
      <c r="G31" s="209" t="s">
        <v>49</v>
      </c>
      <c r="H31" s="209" t="s">
        <v>49</v>
      </c>
      <c r="I31" s="209" t="s">
        <v>49</v>
      </c>
      <c r="J31" s="209" t="s">
        <v>49</v>
      </c>
      <c r="K31" s="209">
        <v>41326</v>
      </c>
      <c r="L31" s="209">
        <v>41334</v>
      </c>
      <c r="M31" s="209">
        <v>41334</v>
      </c>
      <c r="N31" s="209">
        <v>41334</v>
      </c>
      <c r="O31" s="209">
        <v>41335</v>
      </c>
      <c r="P31" s="209">
        <v>41338</v>
      </c>
      <c r="Q31" s="209" t="s">
        <v>49</v>
      </c>
      <c r="R31" s="209" t="s">
        <v>49</v>
      </c>
      <c r="S31" s="209" t="s">
        <v>49</v>
      </c>
      <c r="T31" s="209" t="s">
        <v>49</v>
      </c>
      <c r="U31" s="209">
        <v>41338</v>
      </c>
      <c r="V31" s="209">
        <v>41342</v>
      </c>
      <c r="W31" s="209">
        <v>41346</v>
      </c>
      <c r="X31" s="209">
        <v>41349</v>
      </c>
      <c r="Y31" s="433"/>
      <c r="Z31" s="433"/>
      <c r="AA31" s="443">
        <f>1688.28+3956.28</f>
        <v>5644.56</v>
      </c>
      <c r="AB31" s="210"/>
    </row>
    <row r="32" spans="1:28" s="444" customFormat="1" ht="25.5" x14ac:dyDescent="0.25">
      <c r="A32" s="491">
        <v>9</v>
      </c>
      <c r="B32" s="433" t="s">
        <v>1537</v>
      </c>
      <c r="C32" s="434" t="str">
        <f t="shared" si="0"/>
        <v xml:space="preserve">2C </v>
      </c>
      <c r="D32" s="434"/>
      <c r="E32" s="207" t="s">
        <v>412</v>
      </c>
      <c r="F32" s="486" t="s">
        <v>413</v>
      </c>
      <c r="G32" s="209" t="s">
        <v>49</v>
      </c>
      <c r="H32" s="209" t="s">
        <v>49</v>
      </c>
      <c r="I32" s="209" t="s">
        <v>49</v>
      </c>
      <c r="J32" s="209" t="s">
        <v>49</v>
      </c>
      <c r="K32" s="209">
        <v>41332</v>
      </c>
      <c r="L32" s="209">
        <v>41340</v>
      </c>
      <c r="M32" s="209">
        <v>41340</v>
      </c>
      <c r="N32" s="209">
        <v>41340</v>
      </c>
      <c r="O32" s="209">
        <v>41341</v>
      </c>
      <c r="P32" s="209">
        <v>41344</v>
      </c>
      <c r="Q32" s="209" t="s">
        <v>49</v>
      </c>
      <c r="R32" s="209" t="s">
        <v>49</v>
      </c>
      <c r="S32" s="209" t="s">
        <v>49</v>
      </c>
      <c r="T32" s="209" t="s">
        <v>49</v>
      </c>
      <c r="U32" s="209">
        <v>41344</v>
      </c>
      <c r="V32" s="209">
        <v>41348</v>
      </c>
      <c r="W32" s="209">
        <v>41352</v>
      </c>
      <c r="X32" s="209">
        <v>41355</v>
      </c>
      <c r="Y32" s="433"/>
      <c r="Z32" s="433"/>
      <c r="AA32" s="443">
        <f>15292.25+26875+29875</f>
        <v>72042.25</v>
      </c>
      <c r="AB32" s="210"/>
    </row>
    <row r="33" spans="1:28" ht="25.5" x14ac:dyDescent="0.25">
      <c r="A33" s="145"/>
      <c r="B33" s="109" t="s">
        <v>2529</v>
      </c>
      <c r="C33" s="139"/>
      <c r="D33" s="299"/>
      <c r="E33" s="112"/>
      <c r="F33" s="144"/>
      <c r="G33" s="31"/>
      <c r="H33" s="31"/>
      <c r="I33" s="31"/>
      <c r="J33" s="31"/>
      <c r="K33" s="31"/>
      <c r="L33" s="31"/>
      <c r="M33" s="31"/>
      <c r="N33" s="31"/>
      <c r="O33" s="31"/>
      <c r="P33" s="32"/>
      <c r="Q33" s="32"/>
      <c r="R33" s="32"/>
      <c r="S33" s="32"/>
      <c r="T33" s="32"/>
      <c r="U33" s="32"/>
      <c r="V33" s="32"/>
      <c r="W33" s="32"/>
      <c r="X33" s="31"/>
      <c r="Y33" s="113"/>
      <c r="Z33" s="113"/>
      <c r="AA33" s="111"/>
      <c r="AB33" s="42"/>
    </row>
    <row r="34" spans="1:28" ht="25.5" x14ac:dyDescent="0.25">
      <c r="A34" s="145"/>
      <c r="B34" s="109" t="s">
        <v>2530</v>
      </c>
      <c r="C34" s="139"/>
      <c r="D34" s="299"/>
      <c r="E34" s="112"/>
      <c r="F34" s="144"/>
      <c r="G34" s="31"/>
      <c r="H34" s="31"/>
      <c r="I34" s="31"/>
      <c r="J34" s="31"/>
      <c r="K34" s="31"/>
      <c r="L34" s="31"/>
      <c r="M34" s="31"/>
      <c r="N34" s="31"/>
      <c r="O34" s="31"/>
      <c r="P34" s="32"/>
      <c r="Q34" s="32"/>
      <c r="R34" s="32"/>
      <c r="S34" s="32"/>
      <c r="T34" s="32"/>
      <c r="U34" s="32"/>
      <c r="V34" s="32"/>
      <c r="W34" s="32"/>
      <c r="X34" s="31"/>
      <c r="Y34" s="113"/>
      <c r="Z34" s="113"/>
      <c r="AA34" s="111"/>
      <c r="AB34" s="42"/>
    </row>
    <row r="35" spans="1:28" s="117" customFormat="1" ht="25.5" x14ac:dyDescent="0.25">
      <c r="A35" s="315"/>
      <c r="B35" s="109" t="s">
        <v>2531</v>
      </c>
      <c r="C35" s="126"/>
      <c r="D35" s="126"/>
      <c r="E35" s="112"/>
      <c r="F35" s="144"/>
      <c r="G35" s="31"/>
      <c r="H35" s="31"/>
      <c r="I35" s="31"/>
      <c r="J35" s="31"/>
      <c r="K35" s="31"/>
      <c r="L35" s="31"/>
      <c r="M35" s="31"/>
      <c r="N35" s="31"/>
      <c r="O35" s="31"/>
      <c r="P35" s="31"/>
      <c r="Q35" s="31"/>
      <c r="R35" s="31"/>
      <c r="S35" s="31"/>
      <c r="T35" s="31"/>
      <c r="U35" s="31"/>
      <c r="V35" s="31"/>
      <c r="W35" s="31"/>
      <c r="X35" s="31"/>
      <c r="Y35" s="318"/>
      <c r="Z35" s="318"/>
      <c r="AA35" s="111"/>
      <c r="AB35" s="316"/>
    </row>
    <row r="36" spans="1:28" s="444" customFormat="1" ht="25.5" x14ac:dyDescent="0.25">
      <c r="A36" s="442">
        <v>13</v>
      </c>
      <c r="B36" s="479" t="s">
        <v>414</v>
      </c>
      <c r="C36" s="434" t="str">
        <f t="shared" si="0"/>
        <v xml:space="preserve">2C </v>
      </c>
      <c r="D36" s="434"/>
      <c r="E36" s="206" t="s">
        <v>415</v>
      </c>
      <c r="F36" s="489" t="s">
        <v>416</v>
      </c>
      <c r="G36" s="209" t="s">
        <v>49</v>
      </c>
      <c r="H36" s="209" t="s">
        <v>49</v>
      </c>
      <c r="I36" s="209" t="s">
        <v>49</v>
      </c>
      <c r="J36" s="209" t="s">
        <v>49</v>
      </c>
      <c r="K36" s="209">
        <v>41332</v>
      </c>
      <c r="L36" s="209">
        <v>41340</v>
      </c>
      <c r="M36" s="209">
        <v>41340</v>
      </c>
      <c r="N36" s="209">
        <v>41340</v>
      </c>
      <c r="O36" s="209">
        <v>41341</v>
      </c>
      <c r="P36" s="209">
        <v>41344</v>
      </c>
      <c r="Q36" s="209" t="s">
        <v>49</v>
      </c>
      <c r="R36" s="209" t="s">
        <v>49</v>
      </c>
      <c r="S36" s="209" t="s">
        <v>49</v>
      </c>
      <c r="T36" s="209" t="s">
        <v>49</v>
      </c>
      <c r="U36" s="209">
        <v>41344</v>
      </c>
      <c r="V36" s="209">
        <v>41348</v>
      </c>
      <c r="W36" s="209">
        <v>41352</v>
      </c>
      <c r="X36" s="209">
        <v>41355</v>
      </c>
      <c r="Y36" s="433"/>
      <c r="Z36" s="433"/>
      <c r="AA36" s="443">
        <v>594</v>
      </c>
      <c r="AB36" s="210"/>
    </row>
    <row r="37" spans="1:28" s="444" customFormat="1" ht="25.5" x14ac:dyDescent="0.25">
      <c r="A37" s="491">
        <v>14</v>
      </c>
      <c r="B37" s="479" t="s">
        <v>71</v>
      </c>
      <c r="C37" s="434" t="str">
        <f t="shared" si="0"/>
        <v xml:space="preserve">2C </v>
      </c>
      <c r="D37" s="434"/>
      <c r="E37" s="206" t="s">
        <v>417</v>
      </c>
      <c r="F37" s="489" t="s">
        <v>418</v>
      </c>
      <c r="G37" s="209" t="s">
        <v>49</v>
      </c>
      <c r="H37" s="209" t="s">
        <v>49</v>
      </c>
      <c r="I37" s="209" t="s">
        <v>49</v>
      </c>
      <c r="J37" s="209" t="s">
        <v>49</v>
      </c>
      <c r="K37" s="209">
        <v>41332</v>
      </c>
      <c r="L37" s="209">
        <v>41340</v>
      </c>
      <c r="M37" s="209">
        <v>41340</v>
      </c>
      <c r="N37" s="209">
        <v>41340</v>
      </c>
      <c r="O37" s="209">
        <v>41341</v>
      </c>
      <c r="P37" s="209">
        <v>41344</v>
      </c>
      <c r="Q37" s="209" t="s">
        <v>49</v>
      </c>
      <c r="R37" s="209" t="s">
        <v>49</v>
      </c>
      <c r="S37" s="209" t="s">
        <v>49</v>
      </c>
      <c r="T37" s="209" t="s">
        <v>49</v>
      </c>
      <c r="U37" s="209">
        <v>41344</v>
      </c>
      <c r="V37" s="209">
        <v>41348</v>
      </c>
      <c r="W37" s="209">
        <v>41352</v>
      </c>
      <c r="X37" s="209">
        <v>41355</v>
      </c>
      <c r="Y37" s="433"/>
      <c r="Z37" s="433"/>
      <c r="AA37" s="443">
        <v>29931.1</v>
      </c>
      <c r="AB37" s="210"/>
    </row>
    <row r="38" spans="1:28" ht="25.5" x14ac:dyDescent="0.25">
      <c r="A38" s="145"/>
      <c r="B38" s="109" t="s">
        <v>419</v>
      </c>
      <c r="C38" s="139"/>
      <c r="D38" s="299"/>
      <c r="E38" s="112"/>
      <c r="F38" s="144"/>
      <c r="G38" s="31"/>
      <c r="H38" s="31"/>
      <c r="I38" s="31"/>
      <c r="J38" s="31"/>
      <c r="K38" s="31"/>
      <c r="L38" s="31"/>
      <c r="M38" s="31"/>
      <c r="N38" s="31"/>
      <c r="O38" s="31"/>
      <c r="P38" s="32"/>
      <c r="Q38" s="32"/>
      <c r="R38" s="32"/>
      <c r="S38" s="32"/>
      <c r="T38" s="32"/>
      <c r="U38" s="32"/>
      <c r="V38" s="32"/>
      <c r="W38" s="32"/>
      <c r="X38" s="31"/>
      <c r="Y38" s="113"/>
      <c r="Z38" s="113"/>
      <c r="AA38" s="111"/>
      <c r="AB38" s="42"/>
    </row>
    <row r="39" spans="1:28" x14ac:dyDescent="0.25">
      <c r="A39" s="145"/>
      <c r="B39" s="109" t="s">
        <v>420</v>
      </c>
      <c r="C39" s="139"/>
      <c r="D39" s="299"/>
      <c r="E39" s="112"/>
      <c r="F39" s="144"/>
      <c r="G39" s="31"/>
      <c r="H39" s="31"/>
      <c r="I39" s="31"/>
      <c r="J39" s="31"/>
      <c r="K39" s="31"/>
      <c r="L39" s="31"/>
      <c r="M39" s="31"/>
      <c r="N39" s="31"/>
      <c r="O39" s="31"/>
      <c r="P39" s="32"/>
      <c r="Q39" s="32"/>
      <c r="R39" s="32"/>
      <c r="S39" s="32"/>
      <c r="T39" s="32"/>
      <c r="U39" s="32"/>
      <c r="V39" s="32"/>
      <c r="W39" s="32"/>
      <c r="X39" s="31"/>
      <c r="Y39" s="113"/>
      <c r="Z39" s="113"/>
      <c r="AA39" s="111"/>
      <c r="AB39" s="42"/>
    </row>
    <row r="40" spans="1:28" x14ac:dyDescent="0.25">
      <c r="A40" s="145"/>
      <c r="B40" s="109" t="s">
        <v>421</v>
      </c>
      <c r="C40" s="139"/>
      <c r="D40" s="299"/>
      <c r="E40" s="112"/>
      <c r="F40" s="144"/>
      <c r="G40" s="31"/>
      <c r="H40" s="31"/>
      <c r="I40" s="31"/>
      <c r="J40" s="31"/>
      <c r="K40" s="31"/>
      <c r="L40" s="31"/>
      <c r="M40" s="31"/>
      <c r="N40" s="31"/>
      <c r="O40" s="31"/>
      <c r="P40" s="32"/>
      <c r="Q40" s="32"/>
      <c r="R40" s="32"/>
      <c r="S40" s="32"/>
      <c r="T40" s="32"/>
      <c r="U40" s="32"/>
      <c r="V40" s="32"/>
      <c r="W40" s="32"/>
      <c r="X40" s="31"/>
      <c r="Y40" s="113"/>
      <c r="Z40" s="113"/>
      <c r="AA40" s="111"/>
      <c r="AB40" s="42"/>
    </row>
    <row r="41" spans="1:28" x14ac:dyDescent="0.25">
      <c r="A41" s="145"/>
      <c r="B41" s="109" t="s">
        <v>422</v>
      </c>
      <c r="C41" s="139"/>
      <c r="D41" s="299"/>
      <c r="E41" s="112"/>
      <c r="F41" s="144"/>
      <c r="G41" s="31"/>
      <c r="H41" s="31"/>
      <c r="I41" s="31"/>
      <c r="J41" s="31"/>
      <c r="K41" s="31"/>
      <c r="L41" s="31"/>
      <c r="M41" s="31"/>
      <c r="N41" s="31"/>
      <c r="O41" s="31"/>
      <c r="P41" s="32"/>
      <c r="Q41" s="32"/>
      <c r="R41" s="32"/>
      <c r="S41" s="32"/>
      <c r="T41" s="32"/>
      <c r="U41" s="32"/>
      <c r="V41" s="32"/>
      <c r="W41" s="32"/>
      <c r="X41" s="31"/>
      <c r="Y41" s="113"/>
      <c r="Z41" s="113"/>
      <c r="AA41" s="111"/>
      <c r="AB41" s="42"/>
    </row>
    <row r="42" spans="1:28" x14ac:dyDescent="0.25">
      <c r="A42" s="145"/>
      <c r="B42" s="109" t="s">
        <v>423</v>
      </c>
      <c r="C42" s="139"/>
      <c r="D42" s="299"/>
      <c r="E42" s="112"/>
      <c r="F42" s="144"/>
      <c r="G42" s="31"/>
      <c r="H42" s="31"/>
      <c r="I42" s="31"/>
      <c r="J42" s="31"/>
      <c r="K42" s="31"/>
      <c r="L42" s="31"/>
      <c r="M42" s="31"/>
      <c r="N42" s="31"/>
      <c r="O42" s="31"/>
      <c r="P42" s="32"/>
      <c r="Q42" s="32"/>
      <c r="R42" s="32"/>
      <c r="S42" s="32"/>
      <c r="T42" s="32"/>
      <c r="U42" s="32"/>
      <c r="V42" s="32"/>
      <c r="W42" s="32"/>
      <c r="X42" s="31"/>
      <c r="Y42" s="113"/>
      <c r="Z42" s="113"/>
      <c r="AA42" s="111"/>
      <c r="AB42" s="42"/>
    </row>
    <row r="43" spans="1:28" x14ac:dyDescent="0.25">
      <c r="A43" s="145"/>
      <c r="B43" s="109" t="s">
        <v>424</v>
      </c>
      <c r="C43" s="139"/>
      <c r="D43" s="299"/>
      <c r="E43" s="112"/>
      <c r="F43" s="144"/>
      <c r="G43" s="31"/>
      <c r="H43" s="31"/>
      <c r="I43" s="31"/>
      <c r="J43" s="31"/>
      <c r="K43" s="31"/>
      <c r="L43" s="31"/>
      <c r="M43" s="31"/>
      <c r="N43" s="31"/>
      <c r="O43" s="31"/>
      <c r="P43" s="32"/>
      <c r="Q43" s="32"/>
      <c r="R43" s="32"/>
      <c r="S43" s="32"/>
      <c r="T43" s="32"/>
      <c r="U43" s="32"/>
      <c r="V43" s="32"/>
      <c r="W43" s="32"/>
      <c r="X43" s="31"/>
      <c r="Y43" s="113"/>
      <c r="Z43" s="113"/>
      <c r="AA43" s="111"/>
      <c r="AB43" s="42"/>
    </row>
    <row r="44" spans="1:28" x14ac:dyDescent="0.25">
      <c r="A44" s="145"/>
      <c r="B44" s="109" t="s">
        <v>425</v>
      </c>
      <c r="C44" s="139"/>
      <c r="D44" s="299"/>
      <c r="E44" s="112"/>
      <c r="F44" s="144"/>
      <c r="G44" s="31"/>
      <c r="H44" s="31"/>
      <c r="I44" s="31"/>
      <c r="J44" s="31"/>
      <c r="K44" s="31"/>
      <c r="L44" s="31"/>
      <c r="M44" s="31"/>
      <c r="N44" s="31"/>
      <c r="O44" s="31"/>
      <c r="P44" s="32"/>
      <c r="Q44" s="32"/>
      <c r="R44" s="32"/>
      <c r="S44" s="32"/>
      <c r="T44" s="32"/>
      <c r="U44" s="32"/>
      <c r="V44" s="32"/>
      <c r="W44" s="32"/>
      <c r="X44" s="31"/>
      <c r="Y44" s="113"/>
      <c r="Z44" s="113"/>
      <c r="AA44" s="111"/>
      <c r="AB44" s="42"/>
    </row>
    <row r="45" spans="1:28" x14ac:dyDescent="0.25">
      <c r="A45" s="145"/>
      <c r="B45" s="109" t="s">
        <v>426</v>
      </c>
      <c r="C45" s="139"/>
      <c r="D45" s="299"/>
      <c r="E45" s="112"/>
      <c r="F45" s="144"/>
      <c r="G45" s="31"/>
      <c r="H45" s="31"/>
      <c r="I45" s="31"/>
      <c r="J45" s="31"/>
      <c r="K45" s="31"/>
      <c r="L45" s="31"/>
      <c r="M45" s="31"/>
      <c r="N45" s="31"/>
      <c r="O45" s="31"/>
      <c r="P45" s="32"/>
      <c r="Q45" s="32"/>
      <c r="R45" s="32"/>
      <c r="S45" s="32"/>
      <c r="T45" s="32"/>
      <c r="U45" s="32"/>
      <c r="V45" s="32"/>
      <c r="W45" s="32"/>
      <c r="X45" s="31"/>
      <c r="Y45" s="113"/>
      <c r="Z45" s="113"/>
      <c r="AA45" s="111"/>
      <c r="AB45" s="42"/>
    </row>
    <row r="46" spans="1:28" x14ac:dyDescent="0.25">
      <c r="A46" s="145"/>
      <c r="B46" s="109" t="s">
        <v>427</v>
      </c>
      <c r="C46" s="139"/>
      <c r="D46" s="299"/>
      <c r="E46" s="112"/>
      <c r="F46" s="144"/>
      <c r="G46" s="31"/>
      <c r="H46" s="31"/>
      <c r="I46" s="31"/>
      <c r="J46" s="31"/>
      <c r="K46" s="31"/>
      <c r="L46" s="31"/>
      <c r="M46" s="31"/>
      <c r="N46" s="31"/>
      <c r="O46" s="31"/>
      <c r="P46" s="32"/>
      <c r="Q46" s="32"/>
      <c r="R46" s="32"/>
      <c r="S46" s="32"/>
      <c r="T46" s="32"/>
      <c r="U46" s="32"/>
      <c r="V46" s="32"/>
      <c r="W46" s="32"/>
      <c r="X46" s="31"/>
      <c r="Y46" s="113"/>
      <c r="Z46" s="113"/>
      <c r="AA46" s="111"/>
      <c r="AB46" s="42"/>
    </row>
    <row r="47" spans="1:28" x14ac:dyDescent="0.25">
      <c r="A47" s="145"/>
      <c r="B47" s="109" t="s">
        <v>428</v>
      </c>
      <c r="C47" s="139"/>
      <c r="D47" s="299"/>
      <c r="E47" s="112"/>
      <c r="F47" s="144"/>
      <c r="G47" s="31"/>
      <c r="H47" s="31"/>
      <c r="I47" s="31"/>
      <c r="J47" s="31"/>
      <c r="K47" s="31"/>
      <c r="L47" s="31"/>
      <c r="M47" s="31"/>
      <c r="N47" s="31"/>
      <c r="O47" s="31"/>
      <c r="P47" s="32"/>
      <c r="Q47" s="32"/>
      <c r="R47" s="32"/>
      <c r="S47" s="32"/>
      <c r="T47" s="32"/>
      <c r="U47" s="32"/>
      <c r="V47" s="32"/>
      <c r="W47" s="32"/>
      <c r="X47" s="31"/>
      <c r="Y47" s="113"/>
      <c r="Z47" s="113"/>
      <c r="AA47" s="111"/>
      <c r="AB47" s="42"/>
    </row>
    <row r="48" spans="1:28" x14ac:dyDescent="0.25">
      <c r="A48" s="145"/>
      <c r="B48" s="109" t="s">
        <v>429</v>
      </c>
      <c r="C48" s="139"/>
      <c r="D48" s="299"/>
      <c r="E48" s="112"/>
      <c r="F48" s="144"/>
      <c r="G48" s="31"/>
      <c r="H48" s="31"/>
      <c r="I48" s="31"/>
      <c r="J48" s="31"/>
      <c r="K48" s="31"/>
      <c r="L48" s="31"/>
      <c r="M48" s="31"/>
      <c r="N48" s="31"/>
      <c r="O48" s="31"/>
      <c r="P48" s="32"/>
      <c r="Q48" s="32"/>
      <c r="R48" s="32"/>
      <c r="S48" s="32"/>
      <c r="T48" s="32"/>
      <c r="U48" s="32"/>
      <c r="V48" s="32"/>
      <c r="W48" s="32"/>
      <c r="X48" s="31"/>
      <c r="Y48" s="113"/>
      <c r="Z48" s="113"/>
      <c r="AA48" s="111"/>
      <c r="AB48" s="42"/>
    </row>
    <row r="49" spans="1:28" ht="25.5" x14ac:dyDescent="0.25">
      <c r="A49" s="145"/>
      <c r="B49" s="109" t="s">
        <v>430</v>
      </c>
      <c r="C49" s="139"/>
      <c r="D49" s="299"/>
      <c r="E49" s="112"/>
      <c r="F49" s="144"/>
      <c r="G49" s="31"/>
      <c r="H49" s="31"/>
      <c r="I49" s="31"/>
      <c r="J49" s="31"/>
      <c r="K49" s="31"/>
      <c r="L49" s="31"/>
      <c r="M49" s="31"/>
      <c r="N49" s="31"/>
      <c r="O49" s="31"/>
      <c r="P49" s="32"/>
      <c r="Q49" s="32"/>
      <c r="R49" s="32"/>
      <c r="S49" s="32"/>
      <c r="T49" s="32"/>
      <c r="U49" s="32"/>
      <c r="V49" s="32"/>
      <c r="W49" s="32"/>
      <c r="X49" s="31"/>
      <c r="Y49" s="113"/>
      <c r="Z49" s="113"/>
      <c r="AA49" s="111"/>
      <c r="AB49" s="42"/>
    </row>
    <row r="50" spans="1:28" x14ac:dyDescent="0.25">
      <c r="A50" s="145"/>
      <c r="B50" s="109" t="s">
        <v>431</v>
      </c>
      <c r="C50" s="139"/>
      <c r="D50" s="299"/>
      <c r="E50" s="112"/>
      <c r="F50" s="144"/>
      <c r="G50" s="31"/>
      <c r="H50" s="31"/>
      <c r="I50" s="31"/>
      <c r="J50" s="31"/>
      <c r="K50" s="31"/>
      <c r="L50" s="31"/>
      <c r="M50" s="31"/>
      <c r="N50" s="31"/>
      <c r="O50" s="31"/>
      <c r="P50" s="32"/>
      <c r="Q50" s="32"/>
      <c r="R50" s="32"/>
      <c r="S50" s="32"/>
      <c r="T50" s="32"/>
      <c r="U50" s="32"/>
      <c r="V50" s="32"/>
      <c r="W50" s="32"/>
      <c r="X50" s="31"/>
      <c r="Y50" s="113"/>
      <c r="Z50" s="113"/>
      <c r="AA50" s="111"/>
      <c r="AB50" s="42"/>
    </row>
    <row r="51" spans="1:28" ht="25.5" x14ac:dyDescent="0.25">
      <c r="A51" s="145"/>
      <c r="B51" s="109" t="s">
        <v>432</v>
      </c>
      <c r="C51" s="139"/>
      <c r="D51" s="299"/>
      <c r="E51" s="112"/>
      <c r="F51" s="144"/>
      <c r="G51" s="31"/>
      <c r="H51" s="31"/>
      <c r="I51" s="31"/>
      <c r="J51" s="31"/>
      <c r="K51" s="31"/>
      <c r="L51" s="31"/>
      <c r="M51" s="31"/>
      <c r="N51" s="31"/>
      <c r="O51" s="31"/>
      <c r="P51" s="32"/>
      <c r="Q51" s="32"/>
      <c r="R51" s="32"/>
      <c r="S51" s="32"/>
      <c r="T51" s="32"/>
      <c r="U51" s="32"/>
      <c r="V51" s="32"/>
      <c r="W51" s="32"/>
      <c r="X51" s="31"/>
      <c r="Y51" s="113"/>
      <c r="Z51" s="113"/>
      <c r="AA51" s="111"/>
      <c r="AB51" s="42"/>
    </row>
    <row r="52" spans="1:28" x14ac:dyDescent="0.25">
      <c r="A52" s="145"/>
      <c r="B52" s="109" t="s">
        <v>433</v>
      </c>
      <c r="C52" s="139"/>
      <c r="D52" s="299"/>
      <c r="E52" s="112"/>
      <c r="F52" s="144"/>
      <c r="G52" s="31"/>
      <c r="H52" s="31"/>
      <c r="I52" s="31"/>
      <c r="J52" s="31"/>
      <c r="K52" s="31"/>
      <c r="L52" s="31"/>
      <c r="M52" s="31"/>
      <c r="N52" s="31"/>
      <c r="O52" s="31"/>
      <c r="P52" s="32"/>
      <c r="Q52" s="32"/>
      <c r="R52" s="32"/>
      <c r="S52" s="32"/>
      <c r="T52" s="32"/>
      <c r="U52" s="32"/>
      <c r="V52" s="32"/>
      <c r="W52" s="32"/>
      <c r="X52" s="31"/>
      <c r="Y52" s="113"/>
      <c r="Z52" s="113"/>
      <c r="AA52" s="111"/>
      <c r="AB52" s="42"/>
    </row>
    <row r="53" spans="1:28" x14ac:dyDescent="0.25">
      <c r="A53" s="145"/>
      <c r="B53" s="109" t="s">
        <v>434</v>
      </c>
      <c r="C53" s="139"/>
      <c r="D53" s="299"/>
      <c r="E53" s="112"/>
      <c r="F53" s="144"/>
      <c r="G53" s="31"/>
      <c r="H53" s="31"/>
      <c r="I53" s="31"/>
      <c r="J53" s="31"/>
      <c r="K53" s="31"/>
      <c r="L53" s="31"/>
      <c r="M53" s="31"/>
      <c r="N53" s="31"/>
      <c r="O53" s="31"/>
      <c r="P53" s="32"/>
      <c r="Q53" s="32"/>
      <c r="R53" s="32"/>
      <c r="S53" s="32"/>
      <c r="T53" s="32"/>
      <c r="U53" s="32"/>
      <c r="V53" s="32"/>
      <c r="W53" s="32"/>
      <c r="X53" s="31"/>
      <c r="Y53" s="113"/>
      <c r="Z53" s="113"/>
      <c r="AA53" s="111"/>
      <c r="AB53" s="42"/>
    </row>
    <row r="54" spans="1:28" x14ac:dyDescent="0.25">
      <c r="A54" s="145"/>
      <c r="B54" s="109" t="s">
        <v>435</v>
      </c>
      <c r="C54" s="139"/>
      <c r="D54" s="299"/>
      <c r="E54" s="112"/>
      <c r="F54" s="144"/>
      <c r="G54" s="31"/>
      <c r="H54" s="31"/>
      <c r="I54" s="31"/>
      <c r="J54" s="31"/>
      <c r="K54" s="31"/>
      <c r="L54" s="31"/>
      <c r="M54" s="31"/>
      <c r="N54" s="31"/>
      <c r="O54" s="31"/>
      <c r="P54" s="32"/>
      <c r="Q54" s="32"/>
      <c r="R54" s="32"/>
      <c r="S54" s="32"/>
      <c r="T54" s="32"/>
      <c r="U54" s="32"/>
      <c r="V54" s="32"/>
      <c r="W54" s="32"/>
      <c r="X54" s="31"/>
      <c r="Y54" s="113"/>
      <c r="Z54" s="113"/>
      <c r="AA54" s="111"/>
      <c r="AB54" s="42"/>
    </row>
    <row r="55" spans="1:28" ht="25.5" x14ac:dyDescent="0.25">
      <c r="A55" s="145"/>
      <c r="B55" s="109" t="s">
        <v>436</v>
      </c>
      <c r="C55" s="139"/>
      <c r="D55" s="299"/>
      <c r="E55" s="112"/>
      <c r="F55" s="144"/>
      <c r="G55" s="31"/>
      <c r="H55" s="31"/>
      <c r="I55" s="31"/>
      <c r="J55" s="31"/>
      <c r="K55" s="31"/>
      <c r="L55" s="31"/>
      <c r="M55" s="31"/>
      <c r="N55" s="31"/>
      <c r="O55" s="31"/>
      <c r="P55" s="32"/>
      <c r="Q55" s="32"/>
      <c r="R55" s="32"/>
      <c r="S55" s="32"/>
      <c r="T55" s="32"/>
      <c r="U55" s="32"/>
      <c r="V55" s="32"/>
      <c r="W55" s="32"/>
      <c r="X55" s="31"/>
      <c r="Y55" s="113"/>
      <c r="Z55" s="113"/>
      <c r="AA55" s="111"/>
      <c r="AB55" s="42"/>
    </row>
    <row r="56" spans="1:28" x14ac:dyDescent="0.25">
      <c r="A56" s="145"/>
      <c r="B56" s="109" t="s">
        <v>437</v>
      </c>
      <c r="C56" s="139"/>
      <c r="D56" s="299"/>
      <c r="E56" s="112"/>
      <c r="F56" s="144"/>
      <c r="G56" s="31"/>
      <c r="H56" s="31"/>
      <c r="I56" s="31"/>
      <c r="J56" s="31"/>
      <c r="K56" s="31"/>
      <c r="L56" s="31"/>
      <c r="M56" s="31"/>
      <c r="N56" s="31"/>
      <c r="O56" s="31"/>
      <c r="P56" s="32"/>
      <c r="Q56" s="32"/>
      <c r="R56" s="32"/>
      <c r="S56" s="32"/>
      <c r="T56" s="32"/>
      <c r="U56" s="32"/>
      <c r="V56" s="32"/>
      <c r="W56" s="32"/>
      <c r="X56" s="31"/>
      <c r="Y56" s="113"/>
      <c r="Z56" s="113"/>
      <c r="AA56" s="111"/>
      <c r="AB56" s="42"/>
    </row>
    <row r="57" spans="1:28" ht="25.5" x14ac:dyDescent="0.25">
      <c r="A57" s="145"/>
      <c r="B57" s="109" t="s">
        <v>438</v>
      </c>
      <c r="C57" s="139"/>
      <c r="D57" s="299"/>
      <c r="E57" s="112"/>
      <c r="F57" s="144"/>
      <c r="G57" s="31"/>
      <c r="H57" s="31"/>
      <c r="I57" s="31"/>
      <c r="J57" s="31"/>
      <c r="K57" s="31"/>
      <c r="L57" s="31"/>
      <c r="M57" s="31"/>
      <c r="N57" s="31"/>
      <c r="O57" s="31"/>
      <c r="P57" s="32"/>
      <c r="Q57" s="32"/>
      <c r="R57" s="32"/>
      <c r="S57" s="32"/>
      <c r="T57" s="32"/>
      <c r="U57" s="32"/>
      <c r="V57" s="32"/>
      <c r="W57" s="32"/>
      <c r="X57" s="31"/>
      <c r="Y57" s="113"/>
      <c r="Z57" s="113"/>
      <c r="AA57" s="111"/>
      <c r="AB57" s="42"/>
    </row>
    <row r="58" spans="1:28" ht="25.5" x14ac:dyDescent="0.25">
      <c r="A58" s="145"/>
      <c r="B58" s="109" t="s">
        <v>439</v>
      </c>
      <c r="C58" s="139"/>
      <c r="D58" s="299"/>
      <c r="E58" s="112"/>
      <c r="F58" s="144"/>
      <c r="G58" s="31"/>
      <c r="H58" s="31"/>
      <c r="I58" s="31"/>
      <c r="J58" s="31"/>
      <c r="K58" s="31"/>
      <c r="L58" s="31"/>
      <c r="M58" s="31"/>
      <c r="N58" s="31"/>
      <c r="O58" s="31"/>
      <c r="P58" s="32"/>
      <c r="Q58" s="32"/>
      <c r="R58" s="32"/>
      <c r="S58" s="32"/>
      <c r="T58" s="32"/>
      <c r="U58" s="32"/>
      <c r="V58" s="32"/>
      <c r="W58" s="32"/>
      <c r="X58" s="31"/>
      <c r="Y58" s="113"/>
      <c r="Z58" s="113"/>
      <c r="AA58" s="111"/>
      <c r="AB58" s="42"/>
    </row>
    <row r="59" spans="1:28" s="444" customFormat="1" ht="25.5" x14ac:dyDescent="0.25">
      <c r="A59" s="442">
        <v>15</v>
      </c>
      <c r="B59" s="479" t="s">
        <v>440</v>
      </c>
      <c r="C59" s="434" t="str">
        <f>IF(AB59&gt;=470000,"LPN",IF(AND(AB59&gt;190000,AB59&lt;470000),"LP",IF(AND(AB59&gt;=56000,AB59&lt;=190000),"3C","2C ")))</f>
        <v xml:space="preserve">2C </v>
      </c>
      <c r="D59" s="434"/>
      <c r="E59" s="206" t="s">
        <v>441</v>
      </c>
      <c r="F59" s="489" t="s">
        <v>442</v>
      </c>
      <c r="G59" s="209" t="s">
        <v>49</v>
      </c>
      <c r="H59" s="209" t="s">
        <v>49</v>
      </c>
      <c r="I59" s="209" t="s">
        <v>49</v>
      </c>
      <c r="J59" s="209" t="s">
        <v>49</v>
      </c>
      <c r="K59" s="209">
        <v>41332</v>
      </c>
      <c r="L59" s="209">
        <v>41340</v>
      </c>
      <c r="M59" s="209">
        <v>41340</v>
      </c>
      <c r="N59" s="209">
        <v>41340</v>
      </c>
      <c r="O59" s="209">
        <v>41341</v>
      </c>
      <c r="P59" s="209">
        <v>41344</v>
      </c>
      <c r="Q59" s="209" t="s">
        <v>49</v>
      </c>
      <c r="R59" s="209" t="s">
        <v>49</v>
      </c>
      <c r="S59" s="209" t="s">
        <v>49</v>
      </c>
      <c r="T59" s="209" t="s">
        <v>49</v>
      </c>
      <c r="U59" s="209">
        <v>41344</v>
      </c>
      <c r="V59" s="209">
        <v>41348</v>
      </c>
      <c r="W59" s="209">
        <v>41352</v>
      </c>
      <c r="X59" s="209">
        <v>41355</v>
      </c>
      <c r="Y59" s="433"/>
      <c r="Z59" s="433"/>
      <c r="AA59" s="443">
        <v>10408.280000000001</v>
      </c>
      <c r="AB59" s="210"/>
    </row>
    <row r="60" spans="1:28" s="444" customFormat="1" ht="25.5" x14ac:dyDescent="0.25">
      <c r="A60" s="491">
        <v>16</v>
      </c>
      <c r="B60" s="479" t="s">
        <v>277</v>
      </c>
      <c r="C60" s="434" t="str">
        <f>IF(AB60&gt;=470000,"LPN",IF(AND(AB60&gt;190000,AB60&lt;470000),"LP",IF(AND(AB60&gt;=56000,AB60&lt;=190000),"3C","2C ")))</f>
        <v xml:space="preserve">2C </v>
      </c>
      <c r="D60" s="434"/>
      <c r="E60" s="206" t="s">
        <v>443</v>
      </c>
      <c r="F60" s="489" t="s">
        <v>444</v>
      </c>
      <c r="G60" s="209" t="s">
        <v>49</v>
      </c>
      <c r="H60" s="209" t="s">
        <v>49</v>
      </c>
      <c r="I60" s="209" t="s">
        <v>49</v>
      </c>
      <c r="J60" s="209" t="s">
        <v>49</v>
      </c>
      <c r="K60" s="209">
        <v>41332</v>
      </c>
      <c r="L60" s="209">
        <v>41340</v>
      </c>
      <c r="M60" s="209">
        <v>41340</v>
      </c>
      <c r="N60" s="209">
        <v>41340</v>
      </c>
      <c r="O60" s="209">
        <v>41341</v>
      </c>
      <c r="P60" s="209">
        <v>41344</v>
      </c>
      <c r="Q60" s="209" t="s">
        <v>49</v>
      </c>
      <c r="R60" s="209" t="s">
        <v>49</v>
      </c>
      <c r="S60" s="209" t="s">
        <v>49</v>
      </c>
      <c r="T60" s="209" t="s">
        <v>49</v>
      </c>
      <c r="U60" s="209">
        <v>41344</v>
      </c>
      <c r="V60" s="209">
        <v>41348</v>
      </c>
      <c r="W60" s="209">
        <v>41352</v>
      </c>
      <c r="X60" s="209">
        <v>41355</v>
      </c>
      <c r="Y60" s="433"/>
      <c r="Z60" s="433"/>
      <c r="AA60" s="443">
        <v>32178</v>
      </c>
      <c r="AB60" s="210"/>
    </row>
    <row r="61" spans="1:28" ht="25.5" x14ac:dyDescent="0.25">
      <c r="A61" s="145"/>
      <c r="B61" s="109" t="s">
        <v>445</v>
      </c>
      <c r="C61" s="139"/>
      <c r="D61" s="299"/>
      <c r="E61" s="112"/>
      <c r="F61" s="144"/>
      <c r="G61" s="31"/>
      <c r="H61" s="31"/>
      <c r="I61" s="31"/>
      <c r="J61" s="31"/>
      <c r="K61" s="31"/>
      <c r="L61" s="31"/>
      <c r="M61" s="31"/>
      <c r="N61" s="31"/>
      <c r="O61" s="31"/>
      <c r="P61" s="32"/>
      <c r="Q61" s="32"/>
      <c r="R61" s="32"/>
      <c r="S61" s="32"/>
      <c r="T61" s="32"/>
      <c r="U61" s="32"/>
      <c r="V61" s="32"/>
      <c r="W61" s="32"/>
      <c r="X61" s="31"/>
      <c r="Y61" s="113"/>
      <c r="Z61" s="113"/>
      <c r="AA61" s="111"/>
      <c r="AB61" s="42"/>
    </row>
    <row r="62" spans="1:28" x14ac:dyDescent="0.25">
      <c r="A62" s="145"/>
      <c r="B62" s="109" t="s">
        <v>446</v>
      </c>
      <c r="C62" s="139"/>
      <c r="D62" s="299"/>
      <c r="E62" s="112"/>
      <c r="F62" s="144"/>
      <c r="G62" s="31"/>
      <c r="H62" s="31"/>
      <c r="I62" s="31"/>
      <c r="J62" s="31"/>
      <c r="K62" s="31"/>
      <c r="L62" s="31"/>
      <c r="M62" s="31"/>
      <c r="N62" s="31"/>
      <c r="O62" s="31"/>
      <c r="P62" s="32"/>
      <c r="Q62" s="32"/>
      <c r="R62" s="32"/>
      <c r="S62" s="32"/>
      <c r="T62" s="32"/>
      <c r="U62" s="32"/>
      <c r="V62" s="32"/>
      <c r="W62" s="32"/>
      <c r="X62" s="31"/>
      <c r="Y62" s="113"/>
      <c r="Z62" s="113"/>
      <c r="AA62" s="111"/>
      <c r="AB62" s="42"/>
    </row>
    <row r="63" spans="1:28" x14ac:dyDescent="0.25">
      <c r="A63" s="145"/>
      <c r="B63" s="109" t="s">
        <v>447</v>
      </c>
      <c r="C63" s="139"/>
      <c r="D63" s="299"/>
      <c r="E63" s="112"/>
      <c r="F63" s="144"/>
      <c r="G63" s="31"/>
      <c r="H63" s="31"/>
      <c r="I63" s="31"/>
      <c r="J63" s="31"/>
      <c r="K63" s="31"/>
      <c r="L63" s="31"/>
      <c r="M63" s="31"/>
      <c r="N63" s="31"/>
      <c r="O63" s="31"/>
      <c r="P63" s="32"/>
      <c r="Q63" s="32"/>
      <c r="R63" s="32"/>
      <c r="S63" s="32"/>
      <c r="T63" s="32"/>
      <c r="U63" s="32"/>
      <c r="V63" s="32"/>
      <c r="W63" s="32"/>
      <c r="X63" s="31"/>
      <c r="Y63" s="113"/>
      <c r="Z63" s="113"/>
      <c r="AA63" s="111"/>
      <c r="AB63" s="42"/>
    </row>
    <row r="64" spans="1:28" s="444" customFormat="1" ht="25.5" x14ac:dyDescent="0.25">
      <c r="A64" s="442">
        <v>17</v>
      </c>
      <c r="B64" s="479" t="s">
        <v>448</v>
      </c>
      <c r="C64" s="434" t="str">
        <f t="shared" ref="C64:C72" si="1">IF(AB64&gt;=470000,"LPN",IF(AND(AB64&gt;190000,AB64&lt;470000),"LP",IF(AND(AB64&gt;=56000,AB64&lt;=190000),"3C","2C ")))</f>
        <v xml:space="preserve">2C </v>
      </c>
      <c r="D64" s="434"/>
      <c r="E64" s="206" t="s">
        <v>449</v>
      </c>
      <c r="F64" s="489" t="s">
        <v>450</v>
      </c>
      <c r="G64" s="209" t="s">
        <v>49</v>
      </c>
      <c r="H64" s="209" t="s">
        <v>49</v>
      </c>
      <c r="I64" s="209" t="s">
        <v>49</v>
      </c>
      <c r="J64" s="209" t="s">
        <v>49</v>
      </c>
      <c r="K64" s="209">
        <v>41332</v>
      </c>
      <c r="L64" s="209">
        <v>41340</v>
      </c>
      <c r="M64" s="209">
        <v>41340</v>
      </c>
      <c r="N64" s="209">
        <v>41340</v>
      </c>
      <c r="O64" s="209">
        <v>41341</v>
      </c>
      <c r="P64" s="209">
        <v>41344</v>
      </c>
      <c r="Q64" s="209" t="s">
        <v>49</v>
      </c>
      <c r="R64" s="209" t="s">
        <v>49</v>
      </c>
      <c r="S64" s="209" t="s">
        <v>49</v>
      </c>
      <c r="T64" s="209" t="s">
        <v>49</v>
      </c>
      <c r="U64" s="209">
        <v>41344</v>
      </c>
      <c r="V64" s="209">
        <v>41348</v>
      </c>
      <c r="W64" s="209">
        <v>41352</v>
      </c>
      <c r="X64" s="209">
        <v>41355</v>
      </c>
      <c r="Y64" s="433"/>
      <c r="Z64" s="433"/>
      <c r="AA64" s="443">
        <v>3608.84</v>
      </c>
      <c r="AB64" s="210"/>
    </row>
    <row r="65" spans="1:28" s="444" customFormat="1" ht="25.5" x14ac:dyDescent="0.25">
      <c r="A65" s="491">
        <v>18</v>
      </c>
      <c r="B65" s="479" t="s">
        <v>380</v>
      </c>
      <c r="C65" s="434" t="str">
        <f t="shared" si="1"/>
        <v xml:space="preserve">2C </v>
      </c>
      <c r="D65" s="434"/>
      <c r="E65" s="206" t="s">
        <v>381</v>
      </c>
      <c r="F65" s="489" t="s">
        <v>451</v>
      </c>
      <c r="G65" s="209" t="s">
        <v>49</v>
      </c>
      <c r="H65" s="209" t="s">
        <v>49</v>
      </c>
      <c r="I65" s="209" t="s">
        <v>49</v>
      </c>
      <c r="J65" s="209" t="s">
        <v>49</v>
      </c>
      <c r="K65" s="209">
        <v>41353</v>
      </c>
      <c r="L65" s="209">
        <v>41361</v>
      </c>
      <c r="M65" s="209">
        <v>41361</v>
      </c>
      <c r="N65" s="209">
        <v>41361</v>
      </c>
      <c r="O65" s="209">
        <v>41362</v>
      </c>
      <c r="P65" s="209">
        <v>41365</v>
      </c>
      <c r="Q65" s="209" t="s">
        <v>49</v>
      </c>
      <c r="R65" s="209" t="s">
        <v>49</v>
      </c>
      <c r="S65" s="209" t="s">
        <v>49</v>
      </c>
      <c r="T65" s="209" t="s">
        <v>49</v>
      </c>
      <c r="U65" s="209">
        <v>41365</v>
      </c>
      <c r="V65" s="209">
        <v>41369</v>
      </c>
      <c r="W65" s="209">
        <v>41373</v>
      </c>
      <c r="X65" s="209">
        <v>41376</v>
      </c>
      <c r="Y65" s="433"/>
      <c r="Z65" s="433"/>
      <c r="AA65" s="443">
        <v>12391.2</v>
      </c>
      <c r="AB65" s="210"/>
    </row>
    <row r="66" spans="1:28" s="444" customFormat="1" ht="25.5" x14ac:dyDescent="0.25">
      <c r="A66" s="491">
        <v>19</v>
      </c>
      <c r="B66" s="479" t="s">
        <v>452</v>
      </c>
      <c r="C66" s="434" t="str">
        <f t="shared" si="1"/>
        <v xml:space="preserve">2C </v>
      </c>
      <c r="D66" s="434"/>
      <c r="E66" s="206" t="s">
        <v>453</v>
      </c>
      <c r="F66" s="489" t="s">
        <v>454</v>
      </c>
      <c r="G66" s="209" t="s">
        <v>49</v>
      </c>
      <c r="H66" s="209" t="s">
        <v>49</v>
      </c>
      <c r="I66" s="209" t="s">
        <v>49</v>
      </c>
      <c r="J66" s="209" t="s">
        <v>49</v>
      </c>
      <c r="K66" s="209">
        <v>41360</v>
      </c>
      <c r="L66" s="209">
        <v>41368</v>
      </c>
      <c r="M66" s="209">
        <v>41368</v>
      </c>
      <c r="N66" s="209">
        <v>41368</v>
      </c>
      <c r="O66" s="209">
        <v>41369</v>
      </c>
      <c r="P66" s="209">
        <v>41372</v>
      </c>
      <c r="Q66" s="209" t="s">
        <v>49</v>
      </c>
      <c r="R66" s="209" t="s">
        <v>49</v>
      </c>
      <c r="S66" s="209" t="s">
        <v>49</v>
      </c>
      <c r="T66" s="209" t="s">
        <v>49</v>
      </c>
      <c r="U66" s="209">
        <v>41372</v>
      </c>
      <c r="V66" s="209">
        <v>41376</v>
      </c>
      <c r="W66" s="209">
        <v>41380</v>
      </c>
      <c r="X66" s="209">
        <v>41383</v>
      </c>
      <c r="Y66" s="433"/>
      <c r="Z66" s="433"/>
      <c r="AA66" s="443">
        <v>1440</v>
      </c>
      <c r="AB66" s="210"/>
    </row>
    <row r="67" spans="1:28" s="444" customFormat="1" ht="25.5" x14ac:dyDescent="0.25">
      <c r="A67" s="491">
        <v>20</v>
      </c>
      <c r="B67" s="479" t="s">
        <v>455</v>
      </c>
      <c r="C67" s="434" t="str">
        <f t="shared" si="1"/>
        <v xml:space="preserve">2C </v>
      </c>
      <c r="D67" s="434"/>
      <c r="E67" s="206" t="s">
        <v>456</v>
      </c>
      <c r="F67" s="489" t="s">
        <v>457</v>
      </c>
      <c r="G67" s="209" t="s">
        <v>49</v>
      </c>
      <c r="H67" s="209" t="s">
        <v>49</v>
      </c>
      <c r="I67" s="209" t="s">
        <v>49</v>
      </c>
      <c r="J67" s="209" t="s">
        <v>49</v>
      </c>
      <c r="K67" s="209">
        <v>41360</v>
      </c>
      <c r="L67" s="209">
        <v>41368</v>
      </c>
      <c r="M67" s="209">
        <v>41368</v>
      </c>
      <c r="N67" s="209">
        <v>41368</v>
      </c>
      <c r="O67" s="209">
        <v>41369</v>
      </c>
      <c r="P67" s="209">
        <v>41372</v>
      </c>
      <c r="Q67" s="209" t="s">
        <v>49</v>
      </c>
      <c r="R67" s="209" t="s">
        <v>49</v>
      </c>
      <c r="S67" s="209" t="s">
        <v>49</v>
      </c>
      <c r="T67" s="209" t="s">
        <v>49</v>
      </c>
      <c r="U67" s="209">
        <v>41372</v>
      </c>
      <c r="V67" s="209">
        <v>41376</v>
      </c>
      <c r="W67" s="209">
        <v>41380</v>
      </c>
      <c r="X67" s="209">
        <v>41383</v>
      </c>
      <c r="Y67" s="433"/>
      <c r="Z67" s="433"/>
      <c r="AA67" s="443">
        <v>1779.12</v>
      </c>
      <c r="AB67" s="210"/>
    </row>
    <row r="68" spans="1:28" s="444" customFormat="1" ht="25.5" x14ac:dyDescent="0.25">
      <c r="A68" s="491">
        <v>21</v>
      </c>
      <c r="B68" s="479" t="s">
        <v>183</v>
      </c>
      <c r="C68" s="434" t="str">
        <f t="shared" si="1"/>
        <v xml:space="preserve">2C </v>
      </c>
      <c r="D68" s="434"/>
      <c r="E68" s="206" t="s">
        <v>458</v>
      </c>
      <c r="F68" s="489" t="s">
        <v>459</v>
      </c>
      <c r="G68" s="209" t="s">
        <v>49</v>
      </c>
      <c r="H68" s="209" t="s">
        <v>49</v>
      </c>
      <c r="I68" s="209" t="s">
        <v>49</v>
      </c>
      <c r="J68" s="209" t="s">
        <v>49</v>
      </c>
      <c r="K68" s="209">
        <v>41367</v>
      </c>
      <c r="L68" s="209">
        <v>41375</v>
      </c>
      <c r="M68" s="209">
        <v>41375</v>
      </c>
      <c r="N68" s="209">
        <v>41375</v>
      </c>
      <c r="O68" s="209">
        <v>41376</v>
      </c>
      <c r="P68" s="209">
        <v>41379</v>
      </c>
      <c r="Q68" s="209" t="s">
        <v>49</v>
      </c>
      <c r="R68" s="209" t="s">
        <v>49</v>
      </c>
      <c r="S68" s="209" t="s">
        <v>49</v>
      </c>
      <c r="T68" s="209" t="s">
        <v>49</v>
      </c>
      <c r="U68" s="209">
        <v>41379</v>
      </c>
      <c r="V68" s="209">
        <v>41383</v>
      </c>
      <c r="W68" s="209">
        <v>41387</v>
      </c>
      <c r="X68" s="209">
        <v>41390</v>
      </c>
      <c r="Y68" s="433"/>
      <c r="Z68" s="433"/>
      <c r="AA68" s="443">
        <v>2130</v>
      </c>
      <c r="AB68" s="210"/>
    </row>
    <row r="69" spans="1:28" s="444" customFormat="1" ht="25.5" x14ac:dyDescent="0.25">
      <c r="A69" s="491">
        <v>22</v>
      </c>
      <c r="B69" s="479" t="s">
        <v>460</v>
      </c>
      <c r="C69" s="434" t="str">
        <f t="shared" si="1"/>
        <v xml:space="preserve">2C </v>
      </c>
      <c r="D69" s="434"/>
      <c r="E69" s="206" t="s">
        <v>461</v>
      </c>
      <c r="F69" s="489" t="s">
        <v>462</v>
      </c>
      <c r="G69" s="209" t="s">
        <v>49</v>
      </c>
      <c r="H69" s="209" t="s">
        <v>49</v>
      </c>
      <c r="I69" s="209" t="s">
        <v>49</v>
      </c>
      <c r="J69" s="209" t="s">
        <v>49</v>
      </c>
      <c r="K69" s="209">
        <v>41374</v>
      </c>
      <c r="L69" s="209">
        <v>41382</v>
      </c>
      <c r="M69" s="209">
        <v>41382</v>
      </c>
      <c r="N69" s="209">
        <v>41382</v>
      </c>
      <c r="O69" s="209">
        <v>41383</v>
      </c>
      <c r="P69" s="209">
        <v>41386</v>
      </c>
      <c r="Q69" s="209" t="s">
        <v>49</v>
      </c>
      <c r="R69" s="209" t="s">
        <v>49</v>
      </c>
      <c r="S69" s="209" t="s">
        <v>49</v>
      </c>
      <c r="T69" s="209" t="s">
        <v>49</v>
      </c>
      <c r="U69" s="209">
        <v>41386</v>
      </c>
      <c r="V69" s="209">
        <v>41390</v>
      </c>
      <c r="W69" s="209">
        <v>41394</v>
      </c>
      <c r="X69" s="209">
        <v>41397</v>
      </c>
      <c r="Y69" s="433"/>
      <c r="Z69" s="433"/>
      <c r="AA69" s="443">
        <v>200000</v>
      </c>
      <c r="AB69" s="210"/>
    </row>
    <row r="70" spans="1:28" s="444" customFormat="1" ht="25.5" x14ac:dyDescent="0.25">
      <c r="A70" s="491">
        <v>23</v>
      </c>
      <c r="B70" s="479" t="s">
        <v>463</v>
      </c>
      <c r="C70" s="434" t="str">
        <f t="shared" si="1"/>
        <v xml:space="preserve">2C </v>
      </c>
      <c r="D70" s="434"/>
      <c r="E70" s="206" t="s">
        <v>464</v>
      </c>
      <c r="F70" s="489" t="s">
        <v>465</v>
      </c>
      <c r="G70" s="209" t="s">
        <v>49</v>
      </c>
      <c r="H70" s="209" t="s">
        <v>49</v>
      </c>
      <c r="I70" s="209" t="s">
        <v>49</v>
      </c>
      <c r="J70" s="209" t="s">
        <v>49</v>
      </c>
      <c r="K70" s="209">
        <v>41388</v>
      </c>
      <c r="L70" s="209">
        <v>41396</v>
      </c>
      <c r="M70" s="209">
        <v>41396</v>
      </c>
      <c r="N70" s="209">
        <v>41396</v>
      </c>
      <c r="O70" s="209">
        <v>41397</v>
      </c>
      <c r="P70" s="209">
        <v>41400</v>
      </c>
      <c r="Q70" s="209" t="s">
        <v>49</v>
      </c>
      <c r="R70" s="209" t="s">
        <v>49</v>
      </c>
      <c r="S70" s="209" t="s">
        <v>49</v>
      </c>
      <c r="T70" s="209" t="s">
        <v>49</v>
      </c>
      <c r="U70" s="209">
        <v>41400</v>
      </c>
      <c r="V70" s="209">
        <v>41404</v>
      </c>
      <c r="W70" s="209">
        <v>41408</v>
      </c>
      <c r="X70" s="209">
        <v>41411</v>
      </c>
      <c r="Y70" s="433"/>
      <c r="Z70" s="433"/>
      <c r="AA70" s="443">
        <v>184510</v>
      </c>
      <c r="AB70" s="210"/>
    </row>
    <row r="71" spans="1:28" s="444" customFormat="1" ht="25.5" x14ac:dyDescent="0.25">
      <c r="A71" s="491">
        <v>24</v>
      </c>
      <c r="B71" s="479" t="s">
        <v>466</v>
      </c>
      <c r="C71" s="434" t="str">
        <f t="shared" si="1"/>
        <v xml:space="preserve">2C </v>
      </c>
      <c r="D71" s="434"/>
      <c r="E71" s="206" t="s">
        <v>467</v>
      </c>
      <c r="F71" s="489" t="s">
        <v>468</v>
      </c>
      <c r="G71" s="209" t="s">
        <v>49</v>
      </c>
      <c r="H71" s="209" t="s">
        <v>49</v>
      </c>
      <c r="I71" s="209" t="s">
        <v>49</v>
      </c>
      <c r="J71" s="209" t="s">
        <v>49</v>
      </c>
      <c r="K71" s="209">
        <v>41395</v>
      </c>
      <c r="L71" s="209">
        <v>41403</v>
      </c>
      <c r="M71" s="209">
        <v>41403</v>
      </c>
      <c r="N71" s="209">
        <v>41403</v>
      </c>
      <c r="O71" s="209">
        <v>41404</v>
      </c>
      <c r="P71" s="209">
        <v>41407</v>
      </c>
      <c r="Q71" s="209" t="s">
        <v>49</v>
      </c>
      <c r="R71" s="209" t="s">
        <v>49</v>
      </c>
      <c r="S71" s="209" t="s">
        <v>49</v>
      </c>
      <c r="T71" s="209" t="s">
        <v>49</v>
      </c>
      <c r="U71" s="209">
        <v>41407</v>
      </c>
      <c r="V71" s="209">
        <v>41411</v>
      </c>
      <c r="W71" s="209">
        <v>41415</v>
      </c>
      <c r="X71" s="209">
        <v>41418</v>
      </c>
      <c r="Y71" s="433"/>
      <c r="Z71" s="433"/>
      <c r="AA71" s="443">
        <v>2500</v>
      </c>
      <c r="AB71" s="210"/>
    </row>
    <row r="72" spans="1:28" s="444" customFormat="1" ht="25.5" x14ac:dyDescent="0.25">
      <c r="A72" s="491">
        <v>25</v>
      </c>
      <c r="B72" s="479" t="s">
        <v>390</v>
      </c>
      <c r="C72" s="434" t="str">
        <f t="shared" si="1"/>
        <v xml:space="preserve">2C </v>
      </c>
      <c r="D72" s="434"/>
      <c r="E72" s="206" t="s">
        <v>391</v>
      </c>
      <c r="F72" s="489" t="s">
        <v>469</v>
      </c>
      <c r="G72" s="209" t="s">
        <v>49</v>
      </c>
      <c r="H72" s="209" t="s">
        <v>49</v>
      </c>
      <c r="I72" s="209" t="s">
        <v>49</v>
      </c>
      <c r="J72" s="209" t="s">
        <v>49</v>
      </c>
      <c r="K72" s="209">
        <v>41416</v>
      </c>
      <c r="L72" s="209">
        <v>41424</v>
      </c>
      <c r="M72" s="209">
        <v>41424</v>
      </c>
      <c r="N72" s="209">
        <v>41424</v>
      </c>
      <c r="O72" s="209">
        <v>41425</v>
      </c>
      <c r="P72" s="209">
        <v>41428</v>
      </c>
      <c r="Q72" s="209" t="s">
        <v>49</v>
      </c>
      <c r="R72" s="209" t="s">
        <v>49</v>
      </c>
      <c r="S72" s="209" t="s">
        <v>49</v>
      </c>
      <c r="T72" s="209" t="s">
        <v>49</v>
      </c>
      <c r="U72" s="209">
        <v>41428</v>
      </c>
      <c r="V72" s="209">
        <v>41432</v>
      </c>
      <c r="W72" s="209">
        <v>41436</v>
      </c>
      <c r="X72" s="209">
        <v>41439</v>
      </c>
      <c r="Y72" s="433"/>
      <c r="Z72" s="433"/>
      <c r="AA72" s="443">
        <v>5090</v>
      </c>
      <c r="AB72" s="210"/>
    </row>
    <row r="73" spans="1:28" ht="25.5" x14ac:dyDescent="0.25">
      <c r="A73" s="145"/>
      <c r="B73" s="109" t="s">
        <v>470</v>
      </c>
      <c r="C73" s="139"/>
      <c r="D73" s="299"/>
      <c r="E73" s="112"/>
      <c r="F73" s="144"/>
      <c r="G73" s="31"/>
      <c r="H73" s="31"/>
      <c r="I73" s="31"/>
      <c r="J73" s="31"/>
      <c r="K73" s="31"/>
      <c r="L73" s="31"/>
      <c r="M73" s="31"/>
      <c r="N73" s="31"/>
      <c r="O73" s="31"/>
      <c r="P73" s="31"/>
      <c r="Q73" s="31"/>
      <c r="R73" s="31"/>
      <c r="S73" s="31"/>
      <c r="T73" s="31"/>
      <c r="U73" s="31"/>
      <c r="V73" s="31"/>
      <c r="W73" s="31"/>
      <c r="X73" s="31"/>
      <c r="Y73" s="113"/>
      <c r="Z73" s="113"/>
      <c r="AA73" s="111"/>
      <c r="AB73" s="42"/>
    </row>
    <row r="74" spans="1:28" x14ac:dyDescent="0.25">
      <c r="A74" s="145"/>
      <c r="B74" s="109" t="s">
        <v>471</v>
      </c>
      <c r="C74" s="139"/>
      <c r="D74" s="299"/>
      <c r="E74" s="112"/>
      <c r="F74" s="144"/>
      <c r="G74" s="31"/>
      <c r="H74" s="31"/>
      <c r="I74" s="31"/>
      <c r="J74" s="31"/>
      <c r="K74" s="31"/>
      <c r="L74" s="31"/>
      <c r="M74" s="31"/>
      <c r="N74" s="31"/>
      <c r="O74" s="31"/>
      <c r="P74" s="31"/>
      <c r="Q74" s="31"/>
      <c r="R74" s="31"/>
      <c r="S74" s="31"/>
      <c r="T74" s="31"/>
      <c r="U74" s="31"/>
      <c r="V74" s="31"/>
      <c r="W74" s="31"/>
      <c r="X74" s="31"/>
      <c r="Y74" s="113"/>
      <c r="Z74" s="113"/>
      <c r="AA74" s="111"/>
      <c r="AB74" s="42"/>
    </row>
    <row r="75" spans="1:28" x14ac:dyDescent="0.25">
      <c r="A75" s="145"/>
      <c r="B75" s="109" t="s">
        <v>472</v>
      </c>
      <c r="C75" s="139"/>
      <c r="D75" s="299"/>
      <c r="E75" s="112"/>
      <c r="F75" s="144"/>
      <c r="G75" s="31"/>
      <c r="H75" s="31"/>
      <c r="I75" s="31"/>
      <c r="J75" s="31"/>
      <c r="K75" s="31"/>
      <c r="L75" s="31"/>
      <c r="M75" s="31"/>
      <c r="N75" s="31"/>
      <c r="O75" s="31"/>
      <c r="P75" s="31"/>
      <c r="Q75" s="31"/>
      <c r="R75" s="31"/>
      <c r="S75" s="31"/>
      <c r="T75" s="31"/>
      <c r="U75" s="31"/>
      <c r="V75" s="31"/>
      <c r="W75" s="31"/>
      <c r="X75" s="31"/>
      <c r="Y75" s="113"/>
      <c r="Z75" s="113"/>
      <c r="AA75" s="111"/>
      <c r="AB75" s="42"/>
    </row>
    <row r="76" spans="1:28" x14ac:dyDescent="0.25">
      <c r="A76" s="145"/>
      <c r="B76" s="109" t="s">
        <v>473</v>
      </c>
      <c r="C76" s="139"/>
      <c r="D76" s="299"/>
      <c r="E76" s="112"/>
      <c r="F76" s="144"/>
      <c r="G76" s="31"/>
      <c r="H76" s="31"/>
      <c r="I76" s="31"/>
      <c r="J76" s="31"/>
      <c r="K76" s="31"/>
      <c r="L76" s="31"/>
      <c r="M76" s="31"/>
      <c r="N76" s="31"/>
      <c r="O76" s="31"/>
      <c r="P76" s="31"/>
      <c r="Q76" s="31"/>
      <c r="R76" s="31"/>
      <c r="S76" s="31"/>
      <c r="T76" s="31"/>
      <c r="U76" s="31"/>
      <c r="V76" s="31"/>
      <c r="W76" s="31"/>
      <c r="X76" s="31"/>
      <c r="Y76" s="113"/>
      <c r="Z76" s="113"/>
      <c r="AA76" s="111"/>
      <c r="AB76" s="42"/>
    </row>
    <row r="77" spans="1:28" x14ac:dyDescent="0.25">
      <c r="A77" s="145"/>
      <c r="B77" s="109" t="s">
        <v>474</v>
      </c>
      <c r="C77" s="139"/>
      <c r="D77" s="299"/>
      <c r="E77" s="112"/>
      <c r="F77" s="144"/>
      <c r="G77" s="31"/>
      <c r="H77" s="31"/>
      <c r="I77" s="31"/>
      <c r="J77" s="31"/>
      <c r="K77" s="31"/>
      <c r="L77" s="31"/>
      <c r="M77" s="31"/>
      <c r="N77" s="31"/>
      <c r="O77" s="31"/>
      <c r="P77" s="31"/>
      <c r="Q77" s="31"/>
      <c r="R77" s="31"/>
      <c r="S77" s="31"/>
      <c r="T77" s="31"/>
      <c r="U77" s="31"/>
      <c r="V77" s="31"/>
      <c r="W77" s="31"/>
      <c r="X77" s="31"/>
      <c r="Y77" s="113"/>
      <c r="Z77" s="113"/>
      <c r="AA77" s="111"/>
      <c r="AB77" s="42"/>
    </row>
    <row r="78" spans="1:28" s="444" customFormat="1" ht="25.5" x14ac:dyDescent="0.25">
      <c r="A78" s="491">
        <v>26</v>
      </c>
      <c r="B78" s="479" t="s">
        <v>71</v>
      </c>
      <c r="C78" s="434" t="str">
        <f>IF(AB78&gt;=470000,"LPN",IF(AND(AB78&gt;190000,AB78&lt;470000),"LP",IF(AND(AB78&gt;=56000,AB78&lt;=190000),"3C","2C ")))</f>
        <v xml:space="preserve">2C </v>
      </c>
      <c r="D78" s="434"/>
      <c r="E78" s="206" t="s">
        <v>417</v>
      </c>
      <c r="F78" s="489" t="s">
        <v>475</v>
      </c>
      <c r="G78" s="209" t="s">
        <v>49</v>
      </c>
      <c r="H78" s="209" t="s">
        <v>49</v>
      </c>
      <c r="I78" s="209" t="s">
        <v>49</v>
      </c>
      <c r="J78" s="209" t="s">
        <v>49</v>
      </c>
      <c r="K78" s="209">
        <v>41416</v>
      </c>
      <c r="L78" s="209">
        <v>41424</v>
      </c>
      <c r="M78" s="209">
        <v>41424</v>
      </c>
      <c r="N78" s="209">
        <v>41424</v>
      </c>
      <c r="O78" s="209">
        <v>41425</v>
      </c>
      <c r="P78" s="209">
        <v>41428</v>
      </c>
      <c r="Q78" s="209" t="s">
        <v>49</v>
      </c>
      <c r="R78" s="209" t="s">
        <v>49</v>
      </c>
      <c r="S78" s="209" t="s">
        <v>49</v>
      </c>
      <c r="T78" s="209" t="s">
        <v>49</v>
      </c>
      <c r="U78" s="209">
        <v>41428</v>
      </c>
      <c r="V78" s="209">
        <v>41432</v>
      </c>
      <c r="W78" s="209">
        <v>41436</v>
      </c>
      <c r="X78" s="209">
        <v>41439</v>
      </c>
      <c r="Y78" s="433"/>
      <c r="Z78" s="433"/>
      <c r="AA78" s="443">
        <v>20226.759999999998</v>
      </c>
      <c r="AB78" s="210"/>
    </row>
    <row r="79" spans="1:28" ht="25.5" x14ac:dyDescent="0.25">
      <c r="A79" s="145"/>
      <c r="B79" s="109" t="s">
        <v>476</v>
      </c>
      <c r="C79" s="139"/>
      <c r="D79" s="299"/>
      <c r="E79" s="112"/>
      <c r="F79" s="144"/>
      <c r="G79" s="31"/>
      <c r="H79" s="31"/>
      <c r="I79" s="31"/>
      <c r="J79" s="31"/>
      <c r="K79" s="31"/>
      <c r="L79" s="31"/>
      <c r="M79" s="31"/>
      <c r="N79" s="31"/>
      <c r="O79" s="31"/>
      <c r="P79" s="32"/>
      <c r="Q79" s="32"/>
      <c r="R79" s="32"/>
      <c r="S79" s="32"/>
      <c r="T79" s="32"/>
      <c r="U79" s="32"/>
      <c r="V79" s="32"/>
      <c r="W79" s="32"/>
      <c r="X79" s="31"/>
      <c r="Y79" s="113"/>
      <c r="Z79" s="113"/>
      <c r="AA79" s="111"/>
      <c r="AB79" s="42"/>
    </row>
    <row r="80" spans="1:28" x14ac:dyDescent="0.25">
      <c r="A80" s="145"/>
      <c r="B80" s="109" t="s">
        <v>477</v>
      </c>
      <c r="C80" s="139"/>
      <c r="D80" s="299"/>
      <c r="E80" s="112"/>
      <c r="F80" s="144"/>
      <c r="G80" s="31"/>
      <c r="H80" s="31"/>
      <c r="I80" s="31"/>
      <c r="J80" s="31"/>
      <c r="K80" s="31"/>
      <c r="L80" s="31"/>
      <c r="M80" s="31"/>
      <c r="N80" s="31"/>
      <c r="O80" s="31"/>
      <c r="P80" s="32"/>
      <c r="Q80" s="32"/>
      <c r="R80" s="32"/>
      <c r="S80" s="32"/>
      <c r="T80" s="32"/>
      <c r="U80" s="32"/>
      <c r="V80" s="32"/>
      <c r="W80" s="32"/>
      <c r="X80" s="31"/>
      <c r="Y80" s="113"/>
      <c r="Z80" s="113"/>
      <c r="AA80" s="111"/>
      <c r="AB80" s="42"/>
    </row>
    <row r="81" spans="1:28" x14ac:dyDescent="0.25">
      <c r="A81" s="145"/>
      <c r="B81" s="109" t="s">
        <v>478</v>
      </c>
      <c r="C81" s="139"/>
      <c r="D81" s="299"/>
      <c r="E81" s="112"/>
      <c r="F81" s="144"/>
      <c r="G81" s="31"/>
      <c r="H81" s="31"/>
      <c r="I81" s="31"/>
      <c r="J81" s="31"/>
      <c r="K81" s="31"/>
      <c r="L81" s="31"/>
      <c r="M81" s="31"/>
      <c r="N81" s="31"/>
      <c r="O81" s="31"/>
      <c r="P81" s="32"/>
      <c r="Q81" s="32"/>
      <c r="R81" s="32"/>
      <c r="S81" s="32"/>
      <c r="T81" s="32"/>
      <c r="U81" s="32"/>
      <c r="V81" s="32"/>
      <c r="W81" s="32"/>
      <c r="X81" s="31"/>
      <c r="Y81" s="113"/>
      <c r="Z81" s="113"/>
      <c r="AA81" s="111"/>
      <c r="AB81" s="42"/>
    </row>
    <row r="82" spans="1:28" x14ac:dyDescent="0.25">
      <c r="A82" s="145"/>
      <c r="B82" s="109" t="s">
        <v>435</v>
      </c>
      <c r="C82" s="139"/>
      <c r="D82" s="299"/>
      <c r="E82" s="112"/>
      <c r="F82" s="144"/>
      <c r="G82" s="31"/>
      <c r="H82" s="31"/>
      <c r="I82" s="31"/>
      <c r="J82" s="31"/>
      <c r="K82" s="31"/>
      <c r="L82" s="31"/>
      <c r="M82" s="31"/>
      <c r="N82" s="31"/>
      <c r="O82" s="31"/>
      <c r="P82" s="32"/>
      <c r="Q82" s="32"/>
      <c r="R82" s="32"/>
      <c r="S82" s="32"/>
      <c r="T82" s="32"/>
      <c r="U82" s="32"/>
      <c r="V82" s="32"/>
      <c r="W82" s="32"/>
      <c r="X82" s="31"/>
      <c r="Y82" s="113"/>
      <c r="Z82" s="113"/>
      <c r="AA82" s="111"/>
      <c r="AB82" s="42"/>
    </row>
    <row r="83" spans="1:28" x14ac:dyDescent="0.25">
      <c r="A83" s="145"/>
      <c r="B83" s="109" t="s">
        <v>479</v>
      </c>
      <c r="C83" s="139"/>
      <c r="D83" s="299"/>
      <c r="E83" s="112"/>
      <c r="F83" s="144"/>
      <c r="G83" s="31"/>
      <c r="H83" s="31"/>
      <c r="I83" s="31"/>
      <c r="J83" s="31"/>
      <c r="K83" s="31"/>
      <c r="L83" s="31"/>
      <c r="M83" s="31"/>
      <c r="N83" s="31"/>
      <c r="O83" s="31"/>
      <c r="P83" s="32"/>
      <c r="Q83" s="32"/>
      <c r="R83" s="32"/>
      <c r="S83" s="32"/>
      <c r="T83" s="32"/>
      <c r="U83" s="32"/>
      <c r="V83" s="32"/>
      <c r="W83" s="32"/>
      <c r="X83" s="31"/>
      <c r="Y83" s="113"/>
      <c r="Z83" s="113"/>
      <c r="AA83" s="111"/>
      <c r="AB83" s="42"/>
    </row>
    <row r="84" spans="1:28" x14ac:dyDescent="0.25">
      <c r="A84" s="145"/>
      <c r="B84" s="109" t="s">
        <v>437</v>
      </c>
      <c r="C84" s="139"/>
      <c r="D84" s="299"/>
      <c r="E84" s="112"/>
      <c r="F84" s="144"/>
      <c r="G84" s="31"/>
      <c r="H84" s="31"/>
      <c r="I84" s="31"/>
      <c r="J84" s="31"/>
      <c r="K84" s="31"/>
      <c r="L84" s="31"/>
      <c r="M84" s="31"/>
      <c r="N84" s="31"/>
      <c r="O84" s="31"/>
      <c r="P84" s="32"/>
      <c r="Q84" s="32"/>
      <c r="R84" s="32"/>
      <c r="S84" s="32"/>
      <c r="T84" s="32"/>
      <c r="U84" s="32"/>
      <c r="V84" s="32"/>
      <c r="W84" s="32"/>
      <c r="X84" s="31"/>
      <c r="Y84" s="113"/>
      <c r="Z84" s="113"/>
      <c r="AA84" s="111"/>
      <c r="AB84" s="42"/>
    </row>
    <row r="85" spans="1:28" ht="25.5" x14ac:dyDescent="0.25">
      <c r="A85" s="145"/>
      <c r="B85" s="109" t="s">
        <v>480</v>
      </c>
      <c r="C85" s="139"/>
      <c r="D85" s="299"/>
      <c r="E85" s="112"/>
      <c r="F85" s="144"/>
      <c r="G85" s="31"/>
      <c r="H85" s="31"/>
      <c r="I85" s="31"/>
      <c r="J85" s="31"/>
      <c r="K85" s="31"/>
      <c r="L85" s="31"/>
      <c r="M85" s="31"/>
      <c r="N85" s="31"/>
      <c r="O85" s="31"/>
      <c r="P85" s="32"/>
      <c r="Q85" s="32"/>
      <c r="R85" s="32"/>
      <c r="S85" s="32"/>
      <c r="T85" s="32"/>
      <c r="U85" s="32"/>
      <c r="V85" s="32"/>
      <c r="W85" s="32"/>
      <c r="X85" s="31"/>
      <c r="Y85" s="113"/>
      <c r="Z85" s="113"/>
      <c r="AA85" s="111"/>
      <c r="AB85" s="42"/>
    </row>
    <row r="86" spans="1:28" x14ac:dyDescent="0.25">
      <c r="A86" s="145"/>
      <c r="B86" s="109" t="s">
        <v>481</v>
      </c>
      <c r="C86" s="139"/>
      <c r="D86" s="299"/>
      <c r="E86" s="112"/>
      <c r="F86" s="144"/>
      <c r="G86" s="31"/>
      <c r="H86" s="31"/>
      <c r="I86" s="31"/>
      <c r="J86" s="31"/>
      <c r="K86" s="31"/>
      <c r="L86" s="31"/>
      <c r="M86" s="31"/>
      <c r="N86" s="31"/>
      <c r="O86" s="31"/>
      <c r="P86" s="32"/>
      <c r="Q86" s="32"/>
      <c r="R86" s="32"/>
      <c r="S86" s="32"/>
      <c r="T86" s="32"/>
      <c r="U86" s="32"/>
      <c r="V86" s="32"/>
      <c r="W86" s="32"/>
      <c r="X86" s="31"/>
      <c r="Y86" s="113"/>
      <c r="Z86" s="113"/>
      <c r="AA86" s="111"/>
      <c r="AB86" s="42"/>
    </row>
    <row r="87" spans="1:28" ht="25.5" x14ac:dyDescent="0.25">
      <c r="A87" s="145"/>
      <c r="B87" s="109" t="s">
        <v>482</v>
      </c>
      <c r="C87" s="139"/>
      <c r="D87" s="299"/>
      <c r="E87" s="112"/>
      <c r="F87" s="144"/>
      <c r="G87" s="31"/>
      <c r="H87" s="31"/>
      <c r="I87" s="31"/>
      <c r="J87" s="31"/>
      <c r="K87" s="31"/>
      <c r="L87" s="31"/>
      <c r="M87" s="31"/>
      <c r="N87" s="31"/>
      <c r="O87" s="31"/>
      <c r="P87" s="32"/>
      <c r="Q87" s="32"/>
      <c r="R87" s="32"/>
      <c r="S87" s="32"/>
      <c r="T87" s="32"/>
      <c r="U87" s="32"/>
      <c r="V87" s="32"/>
      <c r="W87" s="32"/>
      <c r="X87" s="31"/>
      <c r="Y87" s="113"/>
      <c r="Z87" s="113"/>
      <c r="AA87" s="111"/>
      <c r="AB87" s="42"/>
    </row>
    <row r="88" spans="1:28" ht="25.5" x14ac:dyDescent="0.25">
      <c r="A88" s="145"/>
      <c r="B88" s="109" t="s">
        <v>483</v>
      </c>
      <c r="C88" s="139"/>
      <c r="D88" s="299"/>
      <c r="E88" s="112"/>
      <c r="F88" s="144"/>
      <c r="G88" s="31"/>
      <c r="H88" s="31"/>
      <c r="I88" s="31"/>
      <c r="J88" s="31"/>
      <c r="K88" s="31"/>
      <c r="L88" s="31"/>
      <c r="M88" s="31"/>
      <c r="N88" s="31"/>
      <c r="O88" s="31"/>
      <c r="P88" s="32"/>
      <c r="Q88" s="32"/>
      <c r="R88" s="32"/>
      <c r="S88" s="32"/>
      <c r="T88" s="32"/>
      <c r="U88" s="32"/>
      <c r="V88" s="32"/>
      <c r="W88" s="32"/>
      <c r="X88" s="31"/>
      <c r="Y88" s="113"/>
      <c r="Z88" s="113"/>
      <c r="AA88" s="111"/>
      <c r="AB88" s="42"/>
    </row>
    <row r="89" spans="1:28" ht="25.5" x14ac:dyDescent="0.25">
      <c r="A89" s="145"/>
      <c r="B89" s="109" t="s">
        <v>484</v>
      </c>
      <c r="C89" s="139"/>
      <c r="D89" s="299"/>
      <c r="E89" s="112"/>
      <c r="F89" s="144"/>
      <c r="G89" s="31"/>
      <c r="H89" s="31"/>
      <c r="I89" s="31"/>
      <c r="J89" s="31"/>
      <c r="K89" s="31"/>
      <c r="L89" s="31"/>
      <c r="M89" s="31"/>
      <c r="N89" s="31"/>
      <c r="O89" s="31"/>
      <c r="P89" s="32"/>
      <c r="Q89" s="32"/>
      <c r="R89" s="32"/>
      <c r="S89" s="32"/>
      <c r="T89" s="32"/>
      <c r="U89" s="32"/>
      <c r="V89" s="32"/>
      <c r="W89" s="32"/>
      <c r="X89" s="31"/>
      <c r="Y89" s="113"/>
      <c r="Z89" s="113"/>
      <c r="AA89" s="111"/>
      <c r="AB89" s="42"/>
    </row>
    <row r="90" spans="1:28" s="444" customFormat="1" ht="25.5" x14ac:dyDescent="0.25">
      <c r="A90" s="491">
        <v>27</v>
      </c>
      <c r="B90" s="479" t="s">
        <v>277</v>
      </c>
      <c r="C90" s="434" t="str">
        <f>IF(AB90&gt;=470000,"LPN",IF(AND(AB90&gt;190000,AB90&lt;470000),"LP",IF(AND(AB90&gt;=56000,AB90&lt;=190000),"3C","2C ")))</f>
        <v xml:space="preserve">2C </v>
      </c>
      <c r="D90" s="434"/>
      <c r="E90" s="206" t="s">
        <v>443</v>
      </c>
      <c r="F90" s="489" t="s">
        <v>485</v>
      </c>
      <c r="G90" s="209" t="s">
        <v>49</v>
      </c>
      <c r="H90" s="209" t="s">
        <v>49</v>
      </c>
      <c r="I90" s="209" t="s">
        <v>49</v>
      </c>
      <c r="J90" s="209" t="s">
        <v>49</v>
      </c>
      <c r="K90" s="209">
        <v>41416</v>
      </c>
      <c r="L90" s="209">
        <v>41424</v>
      </c>
      <c r="M90" s="209">
        <v>41424</v>
      </c>
      <c r="N90" s="209">
        <v>41424</v>
      </c>
      <c r="O90" s="209">
        <v>41425</v>
      </c>
      <c r="P90" s="209">
        <v>41428</v>
      </c>
      <c r="Q90" s="209" t="s">
        <v>49</v>
      </c>
      <c r="R90" s="209" t="s">
        <v>49</v>
      </c>
      <c r="S90" s="209" t="s">
        <v>49</v>
      </c>
      <c r="T90" s="209" t="s">
        <v>49</v>
      </c>
      <c r="U90" s="209">
        <v>41428</v>
      </c>
      <c r="V90" s="209">
        <v>41432</v>
      </c>
      <c r="W90" s="209">
        <v>41436</v>
      </c>
      <c r="X90" s="209">
        <v>41439</v>
      </c>
      <c r="Y90" s="433"/>
      <c r="Z90" s="433"/>
      <c r="AA90" s="443">
        <v>28488</v>
      </c>
      <c r="AB90" s="210"/>
    </row>
    <row r="91" spans="1:28" ht="25.5" x14ac:dyDescent="0.25">
      <c r="A91" s="145"/>
      <c r="B91" s="109" t="s">
        <v>486</v>
      </c>
      <c r="C91" s="139"/>
      <c r="D91" s="299"/>
      <c r="E91" s="112"/>
      <c r="F91" s="144"/>
      <c r="G91" s="31"/>
      <c r="H91" s="31"/>
      <c r="I91" s="31"/>
      <c r="J91" s="31"/>
      <c r="K91" s="31"/>
      <c r="L91" s="31"/>
      <c r="M91" s="31"/>
      <c r="N91" s="31"/>
      <c r="O91" s="31"/>
      <c r="P91" s="32"/>
      <c r="Q91" s="32"/>
      <c r="R91" s="32"/>
      <c r="S91" s="32"/>
      <c r="T91" s="32"/>
      <c r="U91" s="32"/>
      <c r="V91" s="32"/>
      <c r="W91" s="32"/>
      <c r="X91" s="31"/>
      <c r="Y91" s="113"/>
      <c r="Z91" s="113"/>
      <c r="AA91" s="111"/>
      <c r="AB91" s="42"/>
    </row>
    <row r="92" spans="1:28" x14ac:dyDescent="0.25">
      <c r="A92" s="145"/>
      <c r="B92" s="109" t="s">
        <v>487</v>
      </c>
      <c r="C92" s="139"/>
      <c r="D92" s="299"/>
      <c r="E92" s="112"/>
      <c r="F92" s="144"/>
      <c r="G92" s="31"/>
      <c r="H92" s="31"/>
      <c r="I92" s="31"/>
      <c r="J92" s="31"/>
      <c r="K92" s="31"/>
      <c r="L92" s="31"/>
      <c r="M92" s="31"/>
      <c r="N92" s="31"/>
      <c r="O92" s="31"/>
      <c r="P92" s="32"/>
      <c r="Q92" s="32"/>
      <c r="R92" s="32"/>
      <c r="S92" s="32"/>
      <c r="T92" s="32"/>
      <c r="U92" s="32"/>
      <c r="V92" s="32"/>
      <c r="W92" s="32"/>
      <c r="X92" s="31"/>
      <c r="Y92" s="113"/>
      <c r="Z92" s="113"/>
      <c r="AA92" s="111"/>
      <c r="AB92" s="42"/>
    </row>
    <row r="93" spans="1:28" s="444" customFormat="1" ht="25.5" x14ac:dyDescent="0.25">
      <c r="A93" s="491">
        <v>28</v>
      </c>
      <c r="B93" s="479" t="s">
        <v>448</v>
      </c>
      <c r="C93" s="434" t="str">
        <f>IF(AB93&gt;=470000,"LPN",IF(AND(AB93&gt;190000,AB93&lt;470000),"LP",IF(AND(AB93&gt;=56000,AB93&lt;=190000),"3C","2C ")))</f>
        <v xml:space="preserve">2C </v>
      </c>
      <c r="D93" s="434"/>
      <c r="E93" s="206" t="s">
        <v>449</v>
      </c>
      <c r="F93" s="489" t="s">
        <v>488</v>
      </c>
      <c r="G93" s="209" t="s">
        <v>49</v>
      </c>
      <c r="H93" s="209" t="s">
        <v>49</v>
      </c>
      <c r="I93" s="209" t="s">
        <v>49</v>
      </c>
      <c r="J93" s="209" t="s">
        <v>49</v>
      </c>
      <c r="K93" s="209">
        <v>41416</v>
      </c>
      <c r="L93" s="209">
        <v>41424</v>
      </c>
      <c r="M93" s="209">
        <v>41424</v>
      </c>
      <c r="N93" s="209">
        <v>41424</v>
      </c>
      <c r="O93" s="209">
        <v>41425</v>
      </c>
      <c r="P93" s="209">
        <v>41428</v>
      </c>
      <c r="Q93" s="209" t="s">
        <v>49</v>
      </c>
      <c r="R93" s="209" t="s">
        <v>49</v>
      </c>
      <c r="S93" s="209" t="s">
        <v>49</v>
      </c>
      <c r="T93" s="209" t="s">
        <v>49</v>
      </c>
      <c r="U93" s="209">
        <v>41428</v>
      </c>
      <c r="V93" s="209">
        <v>41432</v>
      </c>
      <c r="W93" s="209">
        <v>41436</v>
      </c>
      <c r="X93" s="209">
        <v>41439</v>
      </c>
      <c r="Y93" s="433"/>
      <c r="Z93" s="433"/>
      <c r="AA93" s="443">
        <v>24484.84</v>
      </c>
      <c r="AB93" s="210"/>
    </row>
    <row r="94" spans="1:28" s="444" customFormat="1" ht="25.5" x14ac:dyDescent="0.25">
      <c r="A94" s="491">
        <v>29</v>
      </c>
      <c r="B94" s="479" t="s">
        <v>276</v>
      </c>
      <c r="C94" s="434" t="str">
        <f>IF(AB94&gt;=470000,"LPN",IF(AND(AB94&gt;190000,AB94&lt;470000),"LP",IF(AND(AB94&gt;=56000,AB94&lt;=190000),"3C","2C ")))</f>
        <v xml:space="preserve">2C </v>
      </c>
      <c r="D94" s="434"/>
      <c r="E94" s="206" t="s">
        <v>402</v>
      </c>
      <c r="F94" s="489" t="s">
        <v>489</v>
      </c>
      <c r="G94" s="209" t="s">
        <v>49</v>
      </c>
      <c r="H94" s="209" t="s">
        <v>49</v>
      </c>
      <c r="I94" s="209" t="s">
        <v>49</v>
      </c>
      <c r="J94" s="209" t="s">
        <v>49</v>
      </c>
      <c r="K94" s="209">
        <v>41423</v>
      </c>
      <c r="L94" s="209">
        <v>41431</v>
      </c>
      <c r="M94" s="209">
        <v>41431</v>
      </c>
      <c r="N94" s="209">
        <v>41431</v>
      </c>
      <c r="O94" s="209">
        <v>41432</v>
      </c>
      <c r="P94" s="209">
        <v>41435</v>
      </c>
      <c r="Q94" s="209" t="s">
        <v>49</v>
      </c>
      <c r="R94" s="209" t="s">
        <v>49</v>
      </c>
      <c r="S94" s="209" t="s">
        <v>49</v>
      </c>
      <c r="T94" s="209" t="s">
        <v>49</v>
      </c>
      <c r="U94" s="209">
        <v>41435</v>
      </c>
      <c r="V94" s="209">
        <v>41439</v>
      </c>
      <c r="W94" s="209">
        <v>41443</v>
      </c>
      <c r="X94" s="209">
        <v>41446</v>
      </c>
      <c r="Y94" s="433"/>
      <c r="Z94" s="433"/>
      <c r="AA94" s="443">
        <v>47402</v>
      </c>
      <c r="AB94" s="210"/>
    </row>
    <row r="95" spans="1:28" x14ac:dyDescent="0.25">
      <c r="A95" s="145"/>
      <c r="B95" s="109" t="s">
        <v>404</v>
      </c>
      <c r="C95" s="139"/>
      <c r="D95" s="299"/>
      <c r="E95" s="112"/>
      <c r="F95" s="144"/>
      <c r="G95" s="31"/>
      <c r="H95" s="31"/>
      <c r="I95" s="31"/>
      <c r="J95" s="31"/>
      <c r="K95" s="31"/>
      <c r="L95" s="31"/>
      <c r="M95" s="31"/>
      <c r="N95" s="31"/>
      <c r="O95" s="31"/>
      <c r="P95" s="32"/>
      <c r="Q95" s="32"/>
      <c r="R95" s="32"/>
      <c r="S95" s="32"/>
      <c r="T95" s="32"/>
      <c r="U95" s="32"/>
      <c r="V95" s="32"/>
      <c r="W95" s="32"/>
      <c r="X95" s="31"/>
      <c r="Y95" s="113"/>
      <c r="Z95" s="113"/>
      <c r="AA95" s="111"/>
      <c r="AB95" s="42"/>
    </row>
    <row r="96" spans="1:28" x14ac:dyDescent="0.25">
      <c r="A96" s="145"/>
      <c r="B96" s="109" t="s">
        <v>405</v>
      </c>
      <c r="C96" s="139"/>
      <c r="D96" s="299"/>
      <c r="E96" s="112"/>
      <c r="F96" s="144"/>
      <c r="G96" s="31"/>
      <c r="H96" s="31"/>
      <c r="I96" s="31"/>
      <c r="J96" s="31"/>
      <c r="K96" s="31"/>
      <c r="L96" s="31"/>
      <c r="M96" s="31"/>
      <c r="N96" s="31"/>
      <c r="O96" s="31"/>
      <c r="P96" s="32"/>
      <c r="Q96" s="32"/>
      <c r="R96" s="32"/>
      <c r="S96" s="32"/>
      <c r="T96" s="32"/>
      <c r="U96" s="32"/>
      <c r="V96" s="32"/>
      <c r="W96" s="32"/>
      <c r="X96" s="31"/>
      <c r="Y96" s="113"/>
      <c r="Z96" s="113"/>
      <c r="AA96" s="111"/>
      <c r="AB96" s="42"/>
    </row>
    <row r="97" spans="1:28" x14ac:dyDescent="0.25">
      <c r="A97" s="145"/>
      <c r="B97" s="109" t="s">
        <v>406</v>
      </c>
      <c r="C97" s="139"/>
      <c r="D97" s="299"/>
      <c r="E97" s="112"/>
      <c r="F97" s="144"/>
      <c r="G97" s="31"/>
      <c r="H97" s="31"/>
      <c r="I97" s="31"/>
      <c r="J97" s="31"/>
      <c r="K97" s="31"/>
      <c r="L97" s="31"/>
      <c r="M97" s="31"/>
      <c r="N97" s="31"/>
      <c r="O97" s="31"/>
      <c r="P97" s="32"/>
      <c r="Q97" s="32"/>
      <c r="R97" s="32"/>
      <c r="S97" s="32"/>
      <c r="T97" s="32"/>
      <c r="U97" s="32"/>
      <c r="V97" s="32"/>
      <c r="W97" s="32"/>
      <c r="X97" s="31"/>
      <c r="Y97" s="113"/>
      <c r="Z97" s="113"/>
      <c r="AA97" s="111"/>
      <c r="AB97" s="42"/>
    </row>
    <row r="98" spans="1:28" x14ac:dyDescent="0.25">
      <c r="A98" s="145"/>
      <c r="B98" s="109" t="s">
        <v>490</v>
      </c>
      <c r="C98" s="139"/>
      <c r="D98" s="299"/>
      <c r="E98" s="112"/>
      <c r="F98" s="144"/>
      <c r="G98" s="31"/>
      <c r="H98" s="31"/>
      <c r="I98" s="31"/>
      <c r="J98" s="31"/>
      <c r="K98" s="31"/>
      <c r="L98" s="31"/>
      <c r="M98" s="31"/>
      <c r="N98" s="31"/>
      <c r="O98" s="31"/>
      <c r="P98" s="32"/>
      <c r="Q98" s="32"/>
      <c r="R98" s="32"/>
      <c r="S98" s="32"/>
      <c r="T98" s="32"/>
      <c r="U98" s="32"/>
      <c r="V98" s="32"/>
      <c r="W98" s="32"/>
      <c r="X98" s="31"/>
      <c r="Y98" s="113"/>
      <c r="Z98" s="113"/>
      <c r="AA98" s="111"/>
      <c r="AB98" s="42"/>
    </row>
    <row r="99" spans="1:28" ht="25.5" x14ac:dyDescent="0.25">
      <c r="A99" s="145"/>
      <c r="B99" s="109" t="s">
        <v>491</v>
      </c>
      <c r="C99" s="139"/>
      <c r="D99" s="299"/>
      <c r="E99" s="112"/>
      <c r="F99" s="144"/>
      <c r="G99" s="31"/>
      <c r="H99" s="31"/>
      <c r="I99" s="31"/>
      <c r="J99" s="31"/>
      <c r="K99" s="31"/>
      <c r="L99" s="31"/>
      <c r="M99" s="31"/>
      <c r="N99" s="31"/>
      <c r="O99" s="31"/>
      <c r="P99" s="32"/>
      <c r="Q99" s="32"/>
      <c r="R99" s="32"/>
      <c r="S99" s="32"/>
      <c r="T99" s="32"/>
      <c r="U99" s="32"/>
      <c r="V99" s="32"/>
      <c r="W99" s="32"/>
      <c r="X99" s="31"/>
      <c r="Y99" s="113"/>
      <c r="Z99" s="113"/>
      <c r="AA99" s="111"/>
      <c r="AB99" s="42"/>
    </row>
    <row r="100" spans="1:28" ht="25.5" x14ac:dyDescent="0.25">
      <c r="A100" s="145"/>
      <c r="B100" s="109" t="s">
        <v>492</v>
      </c>
      <c r="C100" s="139"/>
      <c r="D100" s="299"/>
      <c r="E100" s="112"/>
      <c r="F100" s="144"/>
      <c r="G100" s="31"/>
      <c r="H100" s="31"/>
      <c r="I100" s="31"/>
      <c r="J100" s="31"/>
      <c r="K100" s="31"/>
      <c r="L100" s="31"/>
      <c r="M100" s="31"/>
      <c r="N100" s="31"/>
      <c r="O100" s="31"/>
      <c r="P100" s="32"/>
      <c r="Q100" s="32"/>
      <c r="R100" s="32"/>
      <c r="S100" s="32"/>
      <c r="T100" s="32"/>
      <c r="U100" s="32"/>
      <c r="V100" s="32"/>
      <c r="W100" s="32"/>
      <c r="X100" s="31"/>
      <c r="Y100" s="113"/>
      <c r="Z100" s="113"/>
      <c r="AA100" s="111"/>
      <c r="AB100" s="42"/>
    </row>
    <row r="101" spans="1:28" ht="25.5" x14ac:dyDescent="0.25">
      <c r="A101" s="145"/>
      <c r="B101" s="109" t="s">
        <v>493</v>
      </c>
      <c r="C101" s="139"/>
      <c r="D101" s="299"/>
      <c r="E101" s="112"/>
      <c r="F101" s="144"/>
      <c r="G101" s="31"/>
      <c r="H101" s="31"/>
      <c r="I101" s="31"/>
      <c r="J101" s="31"/>
      <c r="K101" s="31"/>
      <c r="L101" s="31"/>
      <c r="M101" s="31"/>
      <c r="N101" s="31"/>
      <c r="O101" s="31"/>
      <c r="P101" s="32"/>
      <c r="Q101" s="32"/>
      <c r="R101" s="32"/>
      <c r="S101" s="32"/>
      <c r="T101" s="32"/>
      <c r="U101" s="32"/>
      <c r="V101" s="32"/>
      <c r="W101" s="32"/>
      <c r="X101" s="31"/>
      <c r="Y101" s="113"/>
      <c r="Z101" s="113"/>
      <c r="AA101" s="111"/>
      <c r="AB101" s="42"/>
    </row>
    <row r="102" spans="1:28" ht="25.5" x14ac:dyDescent="0.25">
      <c r="A102" s="145"/>
      <c r="B102" s="109" t="s">
        <v>494</v>
      </c>
      <c r="C102" s="139"/>
      <c r="D102" s="299"/>
      <c r="E102" s="112"/>
      <c r="F102" s="144"/>
      <c r="G102" s="31"/>
      <c r="H102" s="31"/>
      <c r="I102" s="31"/>
      <c r="J102" s="31"/>
      <c r="K102" s="31"/>
      <c r="L102" s="31"/>
      <c r="M102" s="31"/>
      <c r="N102" s="31"/>
      <c r="O102" s="31"/>
      <c r="P102" s="32"/>
      <c r="Q102" s="32"/>
      <c r="R102" s="32"/>
      <c r="S102" s="32"/>
      <c r="T102" s="32"/>
      <c r="U102" s="32"/>
      <c r="V102" s="32"/>
      <c r="W102" s="32"/>
      <c r="X102" s="31"/>
      <c r="Y102" s="113"/>
      <c r="Z102" s="113"/>
      <c r="AA102" s="111"/>
      <c r="AB102" s="42"/>
    </row>
    <row r="103" spans="1:28" ht="25.5" x14ac:dyDescent="0.25">
      <c r="A103" s="145"/>
      <c r="B103" s="109" t="s">
        <v>495</v>
      </c>
      <c r="C103" s="139"/>
      <c r="D103" s="299"/>
      <c r="E103" s="112"/>
      <c r="F103" s="144"/>
      <c r="G103" s="31"/>
      <c r="H103" s="31"/>
      <c r="I103" s="31"/>
      <c r="J103" s="31"/>
      <c r="K103" s="31"/>
      <c r="L103" s="31"/>
      <c r="M103" s="31"/>
      <c r="N103" s="31"/>
      <c r="O103" s="31"/>
      <c r="P103" s="32"/>
      <c r="Q103" s="32"/>
      <c r="R103" s="32"/>
      <c r="S103" s="32"/>
      <c r="T103" s="32"/>
      <c r="U103" s="32"/>
      <c r="V103" s="32"/>
      <c r="W103" s="32"/>
      <c r="X103" s="31"/>
      <c r="Y103" s="113"/>
      <c r="Z103" s="113"/>
      <c r="AA103" s="111"/>
      <c r="AB103" s="42"/>
    </row>
    <row r="104" spans="1:28" ht="25.5" x14ac:dyDescent="0.25">
      <c r="A104" s="145"/>
      <c r="B104" s="109" t="s">
        <v>496</v>
      </c>
      <c r="C104" s="139"/>
      <c r="D104" s="299"/>
      <c r="E104" s="112"/>
      <c r="F104" s="144"/>
      <c r="G104" s="31"/>
      <c r="H104" s="31"/>
      <c r="I104" s="31"/>
      <c r="J104" s="31"/>
      <c r="K104" s="31"/>
      <c r="L104" s="31"/>
      <c r="M104" s="31"/>
      <c r="N104" s="31"/>
      <c r="O104" s="31"/>
      <c r="P104" s="32"/>
      <c r="Q104" s="32"/>
      <c r="R104" s="32"/>
      <c r="S104" s="32"/>
      <c r="T104" s="32"/>
      <c r="U104" s="32"/>
      <c r="V104" s="32"/>
      <c r="W104" s="32"/>
      <c r="X104" s="31"/>
      <c r="Y104" s="113"/>
      <c r="Z104" s="113"/>
      <c r="AA104" s="111"/>
      <c r="AB104" s="42"/>
    </row>
    <row r="105" spans="1:28" ht="25.5" x14ac:dyDescent="0.25">
      <c r="A105" s="145"/>
      <c r="B105" s="109" t="s">
        <v>497</v>
      </c>
      <c r="C105" s="139"/>
      <c r="D105" s="299"/>
      <c r="E105" s="112"/>
      <c r="F105" s="144"/>
      <c r="G105" s="31"/>
      <c r="H105" s="31"/>
      <c r="I105" s="31"/>
      <c r="J105" s="31"/>
      <c r="K105" s="31"/>
      <c r="L105" s="31"/>
      <c r="M105" s="31"/>
      <c r="N105" s="31"/>
      <c r="O105" s="31"/>
      <c r="P105" s="32"/>
      <c r="Q105" s="32"/>
      <c r="R105" s="32"/>
      <c r="S105" s="32"/>
      <c r="T105" s="32"/>
      <c r="U105" s="32"/>
      <c r="V105" s="32"/>
      <c r="W105" s="32"/>
      <c r="X105" s="31"/>
      <c r="Y105" s="113"/>
      <c r="Z105" s="113"/>
      <c r="AA105" s="111"/>
      <c r="AB105" s="42"/>
    </row>
    <row r="106" spans="1:28" ht="25.5" x14ac:dyDescent="0.25">
      <c r="A106" s="145"/>
      <c r="B106" s="109" t="s">
        <v>498</v>
      </c>
      <c r="C106" s="139"/>
      <c r="D106" s="299"/>
      <c r="E106" s="112"/>
      <c r="F106" s="144"/>
      <c r="G106" s="31"/>
      <c r="H106" s="31"/>
      <c r="I106" s="31"/>
      <c r="J106" s="31"/>
      <c r="K106" s="31"/>
      <c r="L106" s="31"/>
      <c r="M106" s="31"/>
      <c r="N106" s="31"/>
      <c r="O106" s="31"/>
      <c r="P106" s="32"/>
      <c r="Q106" s="32"/>
      <c r="R106" s="32"/>
      <c r="S106" s="32"/>
      <c r="T106" s="32"/>
      <c r="U106" s="32"/>
      <c r="V106" s="32"/>
      <c r="W106" s="32"/>
      <c r="X106" s="31"/>
      <c r="Y106" s="113"/>
      <c r="Z106" s="113"/>
      <c r="AA106" s="111"/>
      <c r="AB106" s="42"/>
    </row>
    <row r="107" spans="1:28" x14ac:dyDescent="0.25">
      <c r="A107" s="145"/>
      <c r="B107" s="109" t="s">
        <v>499</v>
      </c>
      <c r="C107" s="139"/>
      <c r="D107" s="299"/>
      <c r="E107" s="112"/>
      <c r="F107" s="144"/>
      <c r="G107" s="31"/>
      <c r="H107" s="31"/>
      <c r="I107" s="31"/>
      <c r="J107" s="31"/>
      <c r="K107" s="31"/>
      <c r="L107" s="31"/>
      <c r="M107" s="31"/>
      <c r="N107" s="31"/>
      <c r="O107" s="31"/>
      <c r="P107" s="32"/>
      <c r="Q107" s="32"/>
      <c r="R107" s="32"/>
      <c r="S107" s="32"/>
      <c r="T107" s="32"/>
      <c r="U107" s="32"/>
      <c r="V107" s="32"/>
      <c r="W107" s="32"/>
      <c r="X107" s="31"/>
      <c r="Y107" s="113"/>
      <c r="Z107" s="113"/>
      <c r="AA107" s="111"/>
      <c r="AB107" s="42"/>
    </row>
    <row r="108" spans="1:28" s="444" customFormat="1" ht="25.5" x14ac:dyDescent="0.25">
      <c r="A108" s="491">
        <v>30</v>
      </c>
      <c r="B108" s="479" t="s">
        <v>414</v>
      </c>
      <c r="C108" s="434" t="str">
        <f t="shared" ref="C108:C113" si="2">IF(AB108&gt;=470000,"LPN",IF(AND(AB108&gt;190000,AB108&lt;470000),"LP",IF(AND(AB108&gt;=56000,AB108&lt;=190000),"3C","2C ")))</f>
        <v xml:space="preserve">2C </v>
      </c>
      <c r="D108" s="434"/>
      <c r="E108" s="206" t="s">
        <v>415</v>
      </c>
      <c r="F108" s="489" t="s">
        <v>500</v>
      </c>
      <c r="G108" s="209" t="s">
        <v>49</v>
      </c>
      <c r="H108" s="209" t="s">
        <v>49</v>
      </c>
      <c r="I108" s="209" t="s">
        <v>49</v>
      </c>
      <c r="J108" s="209" t="s">
        <v>49</v>
      </c>
      <c r="K108" s="209">
        <v>41423</v>
      </c>
      <c r="L108" s="209">
        <v>41431</v>
      </c>
      <c r="M108" s="209">
        <v>41431</v>
      </c>
      <c r="N108" s="209">
        <v>41431</v>
      </c>
      <c r="O108" s="209">
        <v>41432</v>
      </c>
      <c r="P108" s="209">
        <v>41435</v>
      </c>
      <c r="Q108" s="209" t="s">
        <v>49</v>
      </c>
      <c r="R108" s="209" t="s">
        <v>49</v>
      </c>
      <c r="S108" s="209" t="s">
        <v>49</v>
      </c>
      <c r="T108" s="209" t="s">
        <v>49</v>
      </c>
      <c r="U108" s="209">
        <v>41435</v>
      </c>
      <c r="V108" s="209">
        <v>41439</v>
      </c>
      <c r="W108" s="209">
        <v>41443</v>
      </c>
      <c r="X108" s="209">
        <v>41446</v>
      </c>
      <c r="Y108" s="433"/>
      <c r="Z108" s="433"/>
      <c r="AA108" s="443">
        <v>2934</v>
      </c>
      <c r="AB108" s="210"/>
    </row>
    <row r="109" spans="1:28" s="444" customFormat="1" ht="25.5" x14ac:dyDescent="0.25">
      <c r="A109" s="491">
        <v>31</v>
      </c>
      <c r="B109" s="479" t="s">
        <v>380</v>
      </c>
      <c r="C109" s="434" t="str">
        <f t="shared" si="2"/>
        <v xml:space="preserve">2C </v>
      </c>
      <c r="D109" s="434"/>
      <c r="E109" s="206" t="s">
        <v>381</v>
      </c>
      <c r="F109" s="489" t="s">
        <v>501</v>
      </c>
      <c r="G109" s="209" t="s">
        <v>49</v>
      </c>
      <c r="H109" s="209" t="s">
        <v>49</v>
      </c>
      <c r="I109" s="209" t="s">
        <v>49</v>
      </c>
      <c r="J109" s="209" t="s">
        <v>49</v>
      </c>
      <c r="K109" s="209">
        <v>41437</v>
      </c>
      <c r="L109" s="209">
        <v>41445</v>
      </c>
      <c r="M109" s="209">
        <v>41445</v>
      </c>
      <c r="N109" s="209">
        <v>41445</v>
      </c>
      <c r="O109" s="209">
        <v>41446</v>
      </c>
      <c r="P109" s="209">
        <v>41449</v>
      </c>
      <c r="Q109" s="209" t="s">
        <v>49</v>
      </c>
      <c r="R109" s="209" t="s">
        <v>49</v>
      </c>
      <c r="S109" s="209" t="s">
        <v>49</v>
      </c>
      <c r="T109" s="209" t="s">
        <v>49</v>
      </c>
      <c r="U109" s="209">
        <v>41449</v>
      </c>
      <c r="V109" s="209">
        <v>41453</v>
      </c>
      <c r="W109" s="209">
        <v>41457</v>
      </c>
      <c r="X109" s="209">
        <v>41460</v>
      </c>
      <c r="Y109" s="433"/>
      <c r="Z109" s="433"/>
      <c r="AA109" s="443">
        <v>12391.2</v>
      </c>
      <c r="AB109" s="210"/>
    </row>
    <row r="110" spans="1:28" s="444" customFormat="1" ht="25.5" x14ac:dyDescent="0.25">
      <c r="A110" s="491">
        <v>32</v>
      </c>
      <c r="B110" s="479" t="s">
        <v>463</v>
      </c>
      <c r="C110" s="434" t="str">
        <f t="shared" si="2"/>
        <v xml:space="preserve">2C </v>
      </c>
      <c r="D110" s="434"/>
      <c r="E110" s="206" t="s">
        <v>464</v>
      </c>
      <c r="F110" s="489" t="s">
        <v>502</v>
      </c>
      <c r="G110" s="209" t="s">
        <v>49</v>
      </c>
      <c r="H110" s="209" t="s">
        <v>49</v>
      </c>
      <c r="I110" s="209" t="s">
        <v>49</v>
      </c>
      <c r="J110" s="209" t="s">
        <v>49</v>
      </c>
      <c r="K110" s="209">
        <v>41451</v>
      </c>
      <c r="L110" s="209">
        <v>41459</v>
      </c>
      <c r="M110" s="209">
        <v>41459</v>
      </c>
      <c r="N110" s="209">
        <v>41459</v>
      </c>
      <c r="O110" s="209">
        <v>41460</v>
      </c>
      <c r="P110" s="209">
        <v>41463</v>
      </c>
      <c r="Q110" s="209" t="s">
        <v>49</v>
      </c>
      <c r="R110" s="209" t="s">
        <v>49</v>
      </c>
      <c r="S110" s="209" t="s">
        <v>49</v>
      </c>
      <c r="T110" s="209" t="s">
        <v>49</v>
      </c>
      <c r="U110" s="209">
        <v>41463</v>
      </c>
      <c r="V110" s="209">
        <v>41467</v>
      </c>
      <c r="W110" s="209">
        <v>41471</v>
      </c>
      <c r="X110" s="209">
        <v>41474</v>
      </c>
      <c r="Y110" s="433"/>
      <c r="Z110" s="433"/>
      <c r="AA110" s="443">
        <v>79504</v>
      </c>
      <c r="AB110" s="210"/>
    </row>
    <row r="111" spans="1:28" s="444" customFormat="1" ht="25.5" x14ac:dyDescent="0.25">
      <c r="A111" s="491">
        <v>33</v>
      </c>
      <c r="B111" s="479" t="s">
        <v>183</v>
      </c>
      <c r="C111" s="434" t="str">
        <f t="shared" si="2"/>
        <v xml:space="preserve">2C </v>
      </c>
      <c r="D111" s="434"/>
      <c r="E111" s="206" t="s">
        <v>458</v>
      </c>
      <c r="F111" s="489" t="s">
        <v>503</v>
      </c>
      <c r="G111" s="209" t="s">
        <v>49</v>
      </c>
      <c r="H111" s="209" t="s">
        <v>49</v>
      </c>
      <c r="I111" s="209" t="s">
        <v>49</v>
      </c>
      <c r="J111" s="209" t="s">
        <v>49</v>
      </c>
      <c r="K111" s="209">
        <v>41458</v>
      </c>
      <c r="L111" s="209">
        <v>41466</v>
      </c>
      <c r="M111" s="209">
        <v>41466</v>
      </c>
      <c r="N111" s="209">
        <v>41466</v>
      </c>
      <c r="O111" s="209">
        <v>41467</v>
      </c>
      <c r="P111" s="209">
        <v>41470</v>
      </c>
      <c r="Q111" s="209" t="s">
        <v>49</v>
      </c>
      <c r="R111" s="209" t="s">
        <v>49</v>
      </c>
      <c r="S111" s="209" t="s">
        <v>49</v>
      </c>
      <c r="T111" s="209" t="s">
        <v>49</v>
      </c>
      <c r="U111" s="209">
        <v>41470</v>
      </c>
      <c r="V111" s="209">
        <v>41474</v>
      </c>
      <c r="W111" s="209">
        <v>41478</v>
      </c>
      <c r="X111" s="209">
        <v>41481</v>
      </c>
      <c r="Y111" s="433"/>
      <c r="Z111" s="433"/>
      <c r="AA111" s="443">
        <v>2130</v>
      </c>
      <c r="AB111" s="210"/>
    </row>
    <row r="112" spans="1:28" s="444" customFormat="1" ht="25.5" x14ac:dyDescent="0.25">
      <c r="A112" s="491">
        <v>34</v>
      </c>
      <c r="B112" s="479" t="s">
        <v>380</v>
      </c>
      <c r="C112" s="434" t="str">
        <f t="shared" si="2"/>
        <v xml:space="preserve">2C </v>
      </c>
      <c r="D112" s="434"/>
      <c r="E112" s="206" t="s">
        <v>381</v>
      </c>
      <c r="F112" s="489" t="s">
        <v>504</v>
      </c>
      <c r="G112" s="209" t="s">
        <v>49</v>
      </c>
      <c r="H112" s="209" t="s">
        <v>49</v>
      </c>
      <c r="I112" s="209" t="s">
        <v>49</v>
      </c>
      <c r="J112" s="209" t="s">
        <v>49</v>
      </c>
      <c r="K112" s="209">
        <v>41500</v>
      </c>
      <c r="L112" s="209">
        <v>41508</v>
      </c>
      <c r="M112" s="209">
        <v>41508</v>
      </c>
      <c r="N112" s="209">
        <v>41508</v>
      </c>
      <c r="O112" s="209">
        <v>41509</v>
      </c>
      <c r="P112" s="209">
        <v>41512</v>
      </c>
      <c r="Q112" s="209" t="s">
        <v>49</v>
      </c>
      <c r="R112" s="209" t="s">
        <v>49</v>
      </c>
      <c r="S112" s="209" t="s">
        <v>49</v>
      </c>
      <c r="T112" s="209" t="s">
        <v>49</v>
      </c>
      <c r="U112" s="209">
        <v>41512</v>
      </c>
      <c r="V112" s="209">
        <v>41516</v>
      </c>
      <c r="W112" s="209">
        <v>41520</v>
      </c>
      <c r="X112" s="209">
        <v>41523</v>
      </c>
      <c r="Y112" s="433"/>
      <c r="Z112" s="433"/>
      <c r="AA112" s="443">
        <v>12391.2</v>
      </c>
      <c r="AB112" s="210"/>
    </row>
    <row r="113" spans="1:28" s="444" customFormat="1" ht="25.5" x14ac:dyDescent="0.25">
      <c r="A113" s="491">
        <v>35</v>
      </c>
      <c r="B113" s="479" t="s">
        <v>390</v>
      </c>
      <c r="C113" s="434" t="str">
        <f t="shared" si="2"/>
        <v xml:space="preserve">2C </v>
      </c>
      <c r="D113" s="434"/>
      <c r="E113" s="206" t="s">
        <v>391</v>
      </c>
      <c r="F113" s="489" t="s">
        <v>505</v>
      </c>
      <c r="G113" s="209" t="s">
        <v>49</v>
      </c>
      <c r="H113" s="209" t="s">
        <v>49</v>
      </c>
      <c r="I113" s="209" t="s">
        <v>49</v>
      </c>
      <c r="J113" s="209" t="s">
        <v>49</v>
      </c>
      <c r="K113" s="209">
        <v>41507</v>
      </c>
      <c r="L113" s="209">
        <v>41515</v>
      </c>
      <c r="M113" s="209">
        <v>41515</v>
      </c>
      <c r="N113" s="209">
        <v>41515</v>
      </c>
      <c r="O113" s="209">
        <v>41516</v>
      </c>
      <c r="P113" s="209">
        <v>41519</v>
      </c>
      <c r="Q113" s="209" t="s">
        <v>49</v>
      </c>
      <c r="R113" s="209" t="s">
        <v>49</v>
      </c>
      <c r="S113" s="209" t="s">
        <v>49</v>
      </c>
      <c r="T113" s="209" t="s">
        <v>49</v>
      </c>
      <c r="U113" s="209">
        <v>41519</v>
      </c>
      <c r="V113" s="209">
        <v>41523</v>
      </c>
      <c r="W113" s="209">
        <v>41527</v>
      </c>
      <c r="X113" s="209">
        <v>41530</v>
      </c>
      <c r="Y113" s="433"/>
      <c r="Z113" s="433"/>
      <c r="AA113" s="443">
        <v>8897</v>
      </c>
      <c r="AB113" s="210"/>
    </row>
    <row r="114" spans="1:28" x14ac:dyDescent="0.25">
      <c r="A114" s="145"/>
      <c r="B114" s="109" t="s">
        <v>471</v>
      </c>
      <c r="C114" s="139"/>
      <c r="D114" s="299"/>
      <c r="E114" s="112"/>
      <c r="F114" s="144"/>
      <c r="G114" s="31"/>
      <c r="H114" s="31"/>
      <c r="I114" s="31"/>
      <c r="J114" s="31"/>
      <c r="K114" s="31"/>
      <c r="L114" s="31"/>
      <c r="M114" s="31"/>
      <c r="N114" s="31"/>
      <c r="O114" s="31"/>
      <c r="P114" s="31"/>
      <c r="Q114" s="31"/>
      <c r="R114" s="31"/>
      <c r="S114" s="31"/>
      <c r="T114" s="31"/>
      <c r="U114" s="31"/>
      <c r="V114" s="31"/>
      <c r="W114" s="31"/>
      <c r="X114" s="31"/>
      <c r="Y114" s="113"/>
      <c r="Z114" s="113"/>
      <c r="AA114" s="111"/>
      <c r="AB114" s="42"/>
    </row>
    <row r="115" spans="1:28" x14ac:dyDescent="0.25">
      <c r="A115" s="145"/>
      <c r="B115" s="109" t="s">
        <v>472</v>
      </c>
      <c r="C115" s="139"/>
      <c r="D115" s="299"/>
      <c r="E115" s="112"/>
      <c r="F115" s="144"/>
      <c r="G115" s="31"/>
      <c r="H115" s="31"/>
      <c r="I115" s="31"/>
      <c r="J115" s="31"/>
      <c r="K115" s="31"/>
      <c r="L115" s="31"/>
      <c r="M115" s="31"/>
      <c r="N115" s="31"/>
      <c r="O115" s="31"/>
      <c r="P115" s="31"/>
      <c r="Q115" s="31"/>
      <c r="R115" s="31"/>
      <c r="S115" s="31"/>
      <c r="T115" s="31"/>
      <c r="U115" s="31"/>
      <c r="V115" s="31"/>
      <c r="W115" s="31"/>
      <c r="X115" s="31"/>
      <c r="Y115" s="113"/>
      <c r="Z115" s="113"/>
      <c r="AA115" s="111"/>
      <c r="AB115" s="42"/>
    </row>
    <row r="116" spans="1:28" x14ac:dyDescent="0.25">
      <c r="A116" s="145"/>
      <c r="B116" s="109" t="s">
        <v>396</v>
      </c>
      <c r="C116" s="139"/>
      <c r="D116" s="299"/>
      <c r="E116" s="112"/>
      <c r="F116" s="144"/>
      <c r="G116" s="31"/>
      <c r="H116" s="31"/>
      <c r="I116" s="31"/>
      <c r="J116" s="31"/>
      <c r="K116" s="31"/>
      <c r="L116" s="31"/>
      <c r="M116" s="31"/>
      <c r="N116" s="31"/>
      <c r="O116" s="31"/>
      <c r="P116" s="31"/>
      <c r="Q116" s="31"/>
      <c r="R116" s="31"/>
      <c r="S116" s="31"/>
      <c r="T116" s="31"/>
      <c r="U116" s="31"/>
      <c r="V116" s="31"/>
      <c r="W116" s="31"/>
      <c r="X116" s="31"/>
      <c r="Y116" s="113"/>
      <c r="Z116" s="113"/>
      <c r="AA116" s="111"/>
      <c r="AB116" s="42"/>
    </row>
    <row r="117" spans="1:28" x14ac:dyDescent="0.25">
      <c r="A117" s="145"/>
      <c r="B117" s="109" t="s">
        <v>397</v>
      </c>
      <c r="C117" s="139"/>
      <c r="D117" s="299"/>
      <c r="E117" s="112"/>
      <c r="F117" s="144"/>
      <c r="G117" s="31"/>
      <c r="H117" s="31"/>
      <c r="I117" s="31"/>
      <c r="J117" s="31"/>
      <c r="K117" s="31"/>
      <c r="L117" s="31"/>
      <c r="M117" s="31"/>
      <c r="N117" s="31"/>
      <c r="O117" s="31"/>
      <c r="P117" s="31"/>
      <c r="Q117" s="31"/>
      <c r="R117" s="31"/>
      <c r="S117" s="31"/>
      <c r="T117" s="31"/>
      <c r="U117" s="31"/>
      <c r="V117" s="31"/>
      <c r="W117" s="31"/>
      <c r="X117" s="31"/>
      <c r="Y117" s="113"/>
      <c r="Z117" s="113"/>
      <c r="AA117" s="111"/>
      <c r="AB117" s="42"/>
    </row>
    <row r="118" spans="1:28" x14ac:dyDescent="0.25">
      <c r="A118" s="145"/>
      <c r="B118" s="109" t="s">
        <v>399</v>
      </c>
      <c r="C118" s="139"/>
      <c r="D118" s="299"/>
      <c r="E118" s="112"/>
      <c r="F118" s="144"/>
      <c r="G118" s="31"/>
      <c r="H118" s="31"/>
      <c r="I118" s="31"/>
      <c r="J118" s="31"/>
      <c r="K118" s="31"/>
      <c r="L118" s="31"/>
      <c r="M118" s="31"/>
      <c r="N118" s="31"/>
      <c r="O118" s="31"/>
      <c r="P118" s="31"/>
      <c r="Q118" s="31"/>
      <c r="R118" s="31"/>
      <c r="S118" s="31"/>
      <c r="T118" s="31"/>
      <c r="U118" s="31"/>
      <c r="V118" s="31"/>
      <c r="W118" s="31"/>
      <c r="X118" s="31"/>
      <c r="Y118" s="113"/>
      <c r="Z118" s="113"/>
      <c r="AA118" s="111"/>
      <c r="AB118" s="42"/>
    </row>
    <row r="119" spans="1:28" s="444" customFormat="1" ht="25.5" x14ac:dyDescent="0.25">
      <c r="A119" s="491">
        <v>36</v>
      </c>
      <c r="B119" s="479" t="s">
        <v>71</v>
      </c>
      <c r="C119" s="434" t="str">
        <f>IF(AB119&gt;=470000,"LPN",IF(AND(AB119&gt;190000,AB119&lt;470000),"LP",IF(AND(AB119&gt;=56000,AB119&lt;=190000),"3C","2C ")))</f>
        <v xml:space="preserve">2C </v>
      </c>
      <c r="D119" s="434"/>
      <c r="E119" s="206" t="s">
        <v>417</v>
      </c>
      <c r="F119" s="489" t="s">
        <v>504</v>
      </c>
      <c r="G119" s="209" t="s">
        <v>49</v>
      </c>
      <c r="H119" s="209" t="s">
        <v>49</v>
      </c>
      <c r="I119" s="209" t="s">
        <v>49</v>
      </c>
      <c r="J119" s="209" t="s">
        <v>49</v>
      </c>
      <c r="K119" s="209">
        <v>41507</v>
      </c>
      <c r="L119" s="209">
        <v>41515</v>
      </c>
      <c r="M119" s="209">
        <v>41515</v>
      </c>
      <c r="N119" s="209">
        <v>41515</v>
      </c>
      <c r="O119" s="209">
        <v>41516</v>
      </c>
      <c r="P119" s="209">
        <v>41519</v>
      </c>
      <c r="Q119" s="209" t="s">
        <v>49</v>
      </c>
      <c r="R119" s="209" t="s">
        <v>49</v>
      </c>
      <c r="S119" s="209" t="s">
        <v>49</v>
      </c>
      <c r="T119" s="209" t="s">
        <v>49</v>
      </c>
      <c r="U119" s="209">
        <v>41519</v>
      </c>
      <c r="V119" s="209">
        <v>41523</v>
      </c>
      <c r="W119" s="209">
        <v>41527</v>
      </c>
      <c r="X119" s="209">
        <v>41530</v>
      </c>
      <c r="Y119" s="433"/>
      <c r="Z119" s="433"/>
      <c r="AA119" s="443">
        <v>48081.5</v>
      </c>
      <c r="AB119" s="210"/>
    </row>
    <row r="120" spans="1:28" ht="25.5" x14ac:dyDescent="0.25">
      <c r="A120" s="145"/>
      <c r="B120" s="109" t="s">
        <v>506</v>
      </c>
      <c r="C120" s="139"/>
      <c r="D120" s="299"/>
      <c r="E120" s="112"/>
      <c r="F120" s="144"/>
      <c r="G120" s="31"/>
      <c r="H120" s="31"/>
      <c r="I120" s="31"/>
      <c r="J120" s="31"/>
      <c r="K120" s="31"/>
      <c r="L120" s="31"/>
      <c r="M120" s="31"/>
      <c r="N120" s="31"/>
      <c r="O120" s="31"/>
      <c r="P120" s="32"/>
      <c r="Q120" s="32"/>
      <c r="R120" s="32"/>
      <c r="S120" s="32"/>
      <c r="T120" s="32"/>
      <c r="U120" s="32"/>
      <c r="V120" s="32"/>
      <c r="W120" s="32"/>
      <c r="X120" s="31"/>
      <c r="Y120" s="113"/>
      <c r="Z120" s="113"/>
      <c r="AA120" s="111"/>
      <c r="AB120" s="42"/>
    </row>
    <row r="121" spans="1:28" x14ac:dyDescent="0.25">
      <c r="A121" s="145"/>
      <c r="B121" s="109" t="s">
        <v>507</v>
      </c>
      <c r="C121" s="139"/>
      <c r="D121" s="299"/>
      <c r="E121" s="112"/>
      <c r="F121" s="144"/>
      <c r="G121" s="31"/>
      <c r="H121" s="31"/>
      <c r="I121" s="31"/>
      <c r="J121" s="31"/>
      <c r="K121" s="31"/>
      <c r="L121" s="31"/>
      <c r="M121" s="31"/>
      <c r="N121" s="31"/>
      <c r="O121" s="31"/>
      <c r="P121" s="32"/>
      <c r="Q121" s="32"/>
      <c r="R121" s="32"/>
      <c r="S121" s="32"/>
      <c r="T121" s="32"/>
      <c r="U121" s="32"/>
      <c r="V121" s="32"/>
      <c r="W121" s="32"/>
      <c r="X121" s="31"/>
      <c r="Y121" s="113"/>
      <c r="Z121" s="113"/>
      <c r="AA121" s="111"/>
      <c r="AB121" s="42"/>
    </row>
    <row r="122" spans="1:28" ht="25.5" x14ac:dyDescent="0.25">
      <c r="A122" s="145"/>
      <c r="B122" s="109" t="s">
        <v>508</v>
      </c>
      <c r="C122" s="139"/>
      <c r="D122" s="299"/>
      <c r="E122" s="112"/>
      <c r="F122" s="144"/>
      <c r="G122" s="31"/>
      <c r="H122" s="31"/>
      <c r="I122" s="31"/>
      <c r="J122" s="31"/>
      <c r="K122" s="31"/>
      <c r="L122" s="31"/>
      <c r="M122" s="31"/>
      <c r="N122" s="31"/>
      <c r="O122" s="31"/>
      <c r="P122" s="32"/>
      <c r="Q122" s="32"/>
      <c r="R122" s="32"/>
      <c r="S122" s="32"/>
      <c r="T122" s="32"/>
      <c r="U122" s="32"/>
      <c r="V122" s="32"/>
      <c r="W122" s="32"/>
      <c r="X122" s="31"/>
      <c r="Y122" s="113"/>
      <c r="Z122" s="113"/>
      <c r="AA122" s="111"/>
      <c r="AB122" s="42"/>
    </row>
    <row r="123" spans="1:28" x14ac:dyDescent="0.25">
      <c r="A123" s="145"/>
      <c r="B123" s="109" t="s">
        <v>421</v>
      </c>
      <c r="C123" s="139"/>
      <c r="D123" s="299"/>
      <c r="E123" s="112"/>
      <c r="F123" s="144"/>
      <c r="G123" s="31"/>
      <c r="H123" s="31"/>
      <c r="I123" s="31"/>
      <c r="J123" s="31"/>
      <c r="K123" s="31"/>
      <c r="L123" s="31"/>
      <c r="M123" s="31"/>
      <c r="N123" s="31"/>
      <c r="O123" s="31"/>
      <c r="P123" s="32"/>
      <c r="Q123" s="32"/>
      <c r="R123" s="32"/>
      <c r="S123" s="32"/>
      <c r="T123" s="32"/>
      <c r="U123" s="32"/>
      <c r="V123" s="32"/>
      <c r="W123" s="32"/>
      <c r="X123" s="31"/>
      <c r="Y123" s="113"/>
      <c r="Z123" s="113"/>
      <c r="AA123" s="111"/>
      <c r="AB123" s="42"/>
    </row>
    <row r="124" spans="1:28" x14ac:dyDescent="0.25">
      <c r="A124" s="145"/>
      <c r="B124" s="109" t="s">
        <v>509</v>
      </c>
      <c r="C124" s="139"/>
      <c r="D124" s="299"/>
      <c r="E124" s="112"/>
      <c r="F124" s="144"/>
      <c r="G124" s="31"/>
      <c r="H124" s="31"/>
      <c r="I124" s="31"/>
      <c r="J124" s="31"/>
      <c r="K124" s="31"/>
      <c r="L124" s="31"/>
      <c r="M124" s="31"/>
      <c r="N124" s="31"/>
      <c r="O124" s="31"/>
      <c r="P124" s="32"/>
      <c r="Q124" s="32"/>
      <c r="R124" s="32"/>
      <c r="S124" s="32"/>
      <c r="T124" s="32"/>
      <c r="U124" s="32"/>
      <c r="V124" s="32"/>
      <c r="W124" s="32"/>
      <c r="X124" s="31"/>
      <c r="Y124" s="113"/>
      <c r="Z124" s="113"/>
      <c r="AA124" s="111"/>
      <c r="AB124" s="42"/>
    </row>
    <row r="125" spans="1:28" ht="25.5" x14ac:dyDescent="0.25">
      <c r="A125" s="145"/>
      <c r="B125" s="109" t="s">
        <v>510</v>
      </c>
      <c r="C125" s="139"/>
      <c r="D125" s="299"/>
      <c r="E125" s="112"/>
      <c r="F125" s="144"/>
      <c r="G125" s="31"/>
      <c r="H125" s="31"/>
      <c r="I125" s="31"/>
      <c r="J125" s="31"/>
      <c r="K125" s="31"/>
      <c r="L125" s="31"/>
      <c r="M125" s="31"/>
      <c r="N125" s="31"/>
      <c r="O125" s="31"/>
      <c r="P125" s="32"/>
      <c r="Q125" s="32"/>
      <c r="R125" s="32"/>
      <c r="S125" s="32"/>
      <c r="T125" s="32"/>
      <c r="U125" s="32"/>
      <c r="V125" s="32"/>
      <c r="W125" s="32"/>
      <c r="X125" s="31"/>
      <c r="Y125" s="113"/>
      <c r="Z125" s="113"/>
      <c r="AA125" s="111"/>
      <c r="AB125" s="42"/>
    </row>
    <row r="126" spans="1:28" x14ac:dyDescent="0.25">
      <c r="A126" s="145"/>
      <c r="B126" s="109" t="s">
        <v>424</v>
      </c>
      <c r="C126" s="139"/>
      <c r="D126" s="299"/>
      <c r="E126" s="112"/>
      <c r="F126" s="144"/>
      <c r="G126" s="31"/>
      <c r="H126" s="31"/>
      <c r="I126" s="31"/>
      <c r="J126" s="31"/>
      <c r="K126" s="31"/>
      <c r="L126" s="31"/>
      <c r="M126" s="31"/>
      <c r="N126" s="31"/>
      <c r="O126" s="31"/>
      <c r="P126" s="32"/>
      <c r="Q126" s="32"/>
      <c r="R126" s="32"/>
      <c r="S126" s="32"/>
      <c r="T126" s="32"/>
      <c r="U126" s="32"/>
      <c r="V126" s="32"/>
      <c r="W126" s="32"/>
      <c r="X126" s="31"/>
      <c r="Y126" s="113"/>
      <c r="Z126" s="113"/>
      <c r="AA126" s="111"/>
      <c r="AB126" s="42"/>
    </row>
    <row r="127" spans="1:28" x14ac:dyDescent="0.25">
      <c r="A127" s="145"/>
      <c r="B127" s="109" t="s">
        <v>425</v>
      </c>
      <c r="C127" s="139"/>
      <c r="D127" s="299"/>
      <c r="E127" s="112"/>
      <c r="F127" s="144"/>
      <c r="G127" s="31"/>
      <c r="H127" s="31"/>
      <c r="I127" s="31"/>
      <c r="J127" s="31"/>
      <c r="K127" s="31"/>
      <c r="L127" s="31"/>
      <c r="M127" s="31"/>
      <c r="N127" s="31"/>
      <c r="O127" s="31"/>
      <c r="P127" s="32"/>
      <c r="Q127" s="32"/>
      <c r="R127" s="32"/>
      <c r="S127" s="32"/>
      <c r="T127" s="32"/>
      <c r="U127" s="32"/>
      <c r="V127" s="32"/>
      <c r="W127" s="32"/>
      <c r="X127" s="31"/>
      <c r="Y127" s="113"/>
      <c r="Z127" s="113"/>
      <c r="AA127" s="111"/>
      <c r="AB127" s="42"/>
    </row>
    <row r="128" spans="1:28" ht="25.5" x14ac:dyDescent="0.25">
      <c r="A128" s="145"/>
      <c r="B128" s="109" t="s">
        <v>511</v>
      </c>
      <c r="C128" s="139"/>
      <c r="D128" s="299"/>
      <c r="E128" s="112"/>
      <c r="F128" s="144"/>
      <c r="G128" s="31"/>
      <c r="H128" s="31"/>
      <c r="I128" s="31"/>
      <c r="J128" s="31"/>
      <c r="K128" s="31"/>
      <c r="L128" s="31"/>
      <c r="M128" s="31"/>
      <c r="N128" s="31"/>
      <c r="O128" s="31"/>
      <c r="P128" s="32"/>
      <c r="Q128" s="32"/>
      <c r="R128" s="32"/>
      <c r="S128" s="32"/>
      <c r="T128" s="32"/>
      <c r="U128" s="32"/>
      <c r="V128" s="32"/>
      <c r="W128" s="32"/>
      <c r="X128" s="31"/>
      <c r="Y128" s="113"/>
      <c r="Z128" s="113"/>
      <c r="AA128" s="111"/>
      <c r="AB128" s="42"/>
    </row>
    <row r="129" spans="1:28" x14ac:dyDescent="0.25">
      <c r="A129" s="145"/>
      <c r="B129" s="109" t="s">
        <v>512</v>
      </c>
      <c r="C129" s="139"/>
      <c r="D129" s="299"/>
      <c r="E129" s="112"/>
      <c r="F129" s="144"/>
      <c r="G129" s="31"/>
      <c r="H129" s="31"/>
      <c r="I129" s="31"/>
      <c r="J129" s="31"/>
      <c r="K129" s="31"/>
      <c r="L129" s="31"/>
      <c r="M129" s="31"/>
      <c r="N129" s="31"/>
      <c r="O129" s="31"/>
      <c r="P129" s="32"/>
      <c r="Q129" s="32"/>
      <c r="R129" s="32"/>
      <c r="S129" s="32"/>
      <c r="T129" s="32"/>
      <c r="U129" s="32"/>
      <c r="V129" s="32"/>
      <c r="W129" s="32"/>
      <c r="X129" s="31"/>
      <c r="Y129" s="113"/>
      <c r="Z129" s="113"/>
      <c r="AA129" s="111"/>
      <c r="AB129" s="42"/>
    </row>
    <row r="130" spans="1:28" x14ac:dyDescent="0.25">
      <c r="A130" s="145"/>
      <c r="B130" s="109" t="s">
        <v>427</v>
      </c>
      <c r="C130" s="139"/>
      <c r="D130" s="299"/>
      <c r="E130" s="112"/>
      <c r="F130" s="144"/>
      <c r="G130" s="31"/>
      <c r="H130" s="31"/>
      <c r="I130" s="31"/>
      <c r="J130" s="31"/>
      <c r="K130" s="31"/>
      <c r="L130" s="31"/>
      <c r="M130" s="31"/>
      <c r="N130" s="31"/>
      <c r="O130" s="31"/>
      <c r="P130" s="32"/>
      <c r="Q130" s="32"/>
      <c r="R130" s="32"/>
      <c r="S130" s="32"/>
      <c r="T130" s="32"/>
      <c r="U130" s="32"/>
      <c r="V130" s="32"/>
      <c r="W130" s="32"/>
      <c r="X130" s="31"/>
      <c r="Y130" s="113"/>
      <c r="Z130" s="113"/>
      <c r="AA130" s="111"/>
      <c r="AB130" s="42"/>
    </row>
    <row r="131" spans="1:28" x14ac:dyDescent="0.25">
      <c r="A131" s="145"/>
      <c r="B131" s="109" t="s">
        <v>513</v>
      </c>
      <c r="C131" s="139"/>
      <c r="D131" s="299"/>
      <c r="E131" s="112"/>
      <c r="F131" s="144"/>
      <c r="G131" s="31"/>
      <c r="H131" s="31"/>
      <c r="I131" s="31"/>
      <c r="J131" s="31"/>
      <c r="K131" s="31"/>
      <c r="L131" s="31"/>
      <c r="M131" s="31"/>
      <c r="N131" s="31"/>
      <c r="O131" s="31"/>
      <c r="P131" s="32"/>
      <c r="Q131" s="32"/>
      <c r="R131" s="32"/>
      <c r="S131" s="32"/>
      <c r="T131" s="32"/>
      <c r="U131" s="32"/>
      <c r="V131" s="32"/>
      <c r="W131" s="32"/>
      <c r="X131" s="31"/>
      <c r="Y131" s="113"/>
      <c r="Z131" s="113"/>
      <c r="AA131" s="111"/>
      <c r="AB131" s="42"/>
    </row>
    <row r="132" spans="1:28" x14ac:dyDescent="0.25">
      <c r="A132" s="145"/>
      <c r="B132" s="109" t="s">
        <v>514</v>
      </c>
      <c r="C132" s="139"/>
      <c r="D132" s="299"/>
      <c r="E132" s="112"/>
      <c r="F132" s="144"/>
      <c r="G132" s="31"/>
      <c r="H132" s="31"/>
      <c r="I132" s="31"/>
      <c r="J132" s="31"/>
      <c r="K132" s="31"/>
      <c r="L132" s="31"/>
      <c r="M132" s="31"/>
      <c r="N132" s="31"/>
      <c r="O132" s="31"/>
      <c r="P132" s="32"/>
      <c r="Q132" s="32"/>
      <c r="R132" s="32"/>
      <c r="S132" s="32"/>
      <c r="T132" s="32"/>
      <c r="U132" s="32"/>
      <c r="V132" s="32"/>
      <c r="W132" s="32"/>
      <c r="X132" s="31"/>
      <c r="Y132" s="113"/>
      <c r="Z132" s="113"/>
      <c r="AA132" s="111"/>
      <c r="AB132" s="42"/>
    </row>
    <row r="133" spans="1:28" x14ac:dyDescent="0.25">
      <c r="A133" s="145"/>
      <c r="B133" s="109" t="s">
        <v>515</v>
      </c>
      <c r="C133" s="139"/>
      <c r="D133" s="299"/>
      <c r="E133" s="112"/>
      <c r="F133" s="144"/>
      <c r="G133" s="31"/>
      <c r="H133" s="31"/>
      <c r="I133" s="31"/>
      <c r="J133" s="31"/>
      <c r="K133" s="31"/>
      <c r="L133" s="31"/>
      <c r="M133" s="31"/>
      <c r="N133" s="31"/>
      <c r="O133" s="31"/>
      <c r="P133" s="32"/>
      <c r="Q133" s="32"/>
      <c r="R133" s="32"/>
      <c r="S133" s="32"/>
      <c r="T133" s="32"/>
      <c r="U133" s="32"/>
      <c r="V133" s="32"/>
      <c r="W133" s="32"/>
      <c r="X133" s="31"/>
      <c r="Y133" s="113"/>
      <c r="Z133" s="113"/>
      <c r="AA133" s="111"/>
      <c r="AB133" s="42"/>
    </row>
    <row r="134" spans="1:28" ht="25.5" x14ac:dyDescent="0.25">
      <c r="A134" s="145"/>
      <c r="B134" s="109" t="s">
        <v>516</v>
      </c>
      <c r="C134" s="139"/>
      <c r="D134" s="299"/>
      <c r="E134" s="112"/>
      <c r="F134" s="144"/>
      <c r="G134" s="31"/>
      <c r="H134" s="31"/>
      <c r="I134" s="31"/>
      <c r="J134" s="31"/>
      <c r="K134" s="31"/>
      <c r="L134" s="31"/>
      <c r="M134" s="31"/>
      <c r="N134" s="31"/>
      <c r="O134" s="31"/>
      <c r="P134" s="32"/>
      <c r="Q134" s="32"/>
      <c r="R134" s="32"/>
      <c r="S134" s="32"/>
      <c r="T134" s="32"/>
      <c r="U134" s="32"/>
      <c r="V134" s="32"/>
      <c r="W134" s="32"/>
      <c r="X134" s="31"/>
      <c r="Y134" s="113"/>
      <c r="Z134" s="113"/>
      <c r="AA134" s="111"/>
      <c r="AB134" s="42"/>
    </row>
    <row r="135" spans="1:28" x14ac:dyDescent="0.25">
      <c r="A135" s="145"/>
      <c r="B135" s="109" t="s">
        <v>517</v>
      </c>
      <c r="C135" s="139"/>
      <c r="D135" s="299"/>
      <c r="E135" s="112"/>
      <c r="F135" s="144"/>
      <c r="G135" s="31"/>
      <c r="H135" s="31"/>
      <c r="I135" s="31"/>
      <c r="J135" s="31"/>
      <c r="K135" s="31"/>
      <c r="L135" s="31"/>
      <c r="M135" s="31"/>
      <c r="N135" s="31"/>
      <c r="O135" s="31"/>
      <c r="P135" s="32"/>
      <c r="Q135" s="32"/>
      <c r="R135" s="32"/>
      <c r="S135" s="32"/>
      <c r="T135" s="32"/>
      <c r="U135" s="32"/>
      <c r="V135" s="32"/>
      <c r="W135" s="32"/>
      <c r="X135" s="31"/>
      <c r="Y135" s="113"/>
      <c r="Z135" s="113"/>
      <c r="AA135" s="111"/>
      <c r="AB135" s="42"/>
    </row>
    <row r="136" spans="1:28" ht="25.5" x14ac:dyDescent="0.25">
      <c r="A136" s="145"/>
      <c r="B136" s="109" t="s">
        <v>518</v>
      </c>
      <c r="C136" s="139"/>
      <c r="D136" s="299"/>
      <c r="E136" s="112"/>
      <c r="F136" s="144"/>
      <c r="G136" s="31"/>
      <c r="H136" s="31"/>
      <c r="I136" s="31"/>
      <c r="J136" s="31"/>
      <c r="K136" s="31"/>
      <c r="L136" s="31"/>
      <c r="M136" s="31"/>
      <c r="N136" s="31"/>
      <c r="O136" s="31"/>
      <c r="P136" s="32"/>
      <c r="Q136" s="32"/>
      <c r="R136" s="32"/>
      <c r="S136" s="32"/>
      <c r="T136" s="32"/>
      <c r="U136" s="32"/>
      <c r="V136" s="32"/>
      <c r="W136" s="32"/>
      <c r="X136" s="31"/>
      <c r="Y136" s="113"/>
      <c r="Z136" s="113"/>
      <c r="AA136" s="111"/>
      <c r="AB136" s="42"/>
    </row>
    <row r="137" spans="1:28" x14ac:dyDescent="0.25">
      <c r="A137" s="145"/>
      <c r="B137" s="109" t="s">
        <v>519</v>
      </c>
      <c r="C137" s="139"/>
      <c r="D137" s="299"/>
      <c r="E137" s="112"/>
      <c r="F137" s="144"/>
      <c r="G137" s="31"/>
      <c r="H137" s="31"/>
      <c r="I137" s="31"/>
      <c r="J137" s="31"/>
      <c r="K137" s="31"/>
      <c r="L137" s="31"/>
      <c r="M137" s="31"/>
      <c r="N137" s="31"/>
      <c r="O137" s="31"/>
      <c r="P137" s="32"/>
      <c r="Q137" s="32"/>
      <c r="R137" s="32"/>
      <c r="S137" s="32"/>
      <c r="T137" s="32"/>
      <c r="U137" s="32"/>
      <c r="V137" s="32"/>
      <c r="W137" s="32"/>
      <c r="X137" s="31"/>
      <c r="Y137" s="113"/>
      <c r="Z137" s="113"/>
      <c r="AA137" s="111"/>
      <c r="AB137" s="42"/>
    </row>
    <row r="138" spans="1:28" x14ac:dyDescent="0.25">
      <c r="A138" s="145"/>
      <c r="B138" s="109" t="s">
        <v>520</v>
      </c>
      <c r="C138" s="139"/>
      <c r="D138" s="299"/>
      <c r="E138" s="112"/>
      <c r="F138" s="144"/>
      <c r="G138" s="31"/>
      <c r="H138" s="31"/>
      <c r="I138" s="31"/>
      <c r="J138" s="31"/>
      <c r="K138" s="31"/>
      <c r="L138" s="31"/>
      <c r="M138" s="31"/>
      <c r="N138" s="31"/>
      <c r="O138" s="31"/>
      <c r="P138" s="32"/>
      <c r="Q138" s="32"/>
      <c r="R138" s="32"/>
      <c r="S138" s="32"/>
      <c r="T138" s="32"/>
      <c r="U138" s="32"/>
      <c r="V138" s="32"/>
      <c r="W138" s="32"/>
      <c r="X138" s="31"/>
      <c r="Y138" s="113"/>
      <c r="Z138" s="113"/>
      <c r="AA138" s="111"/>
      <c r="AB138" s="42"/>
    </row>
    <row r="139" spans="1:28" ht="25.5" x14ac:dyDescent="0.25">
      <c r="A139" s="145"/>
      <c r="B139" s="109" t="s">
        <v>521</v>
      </c>
      <c r="C139" s="139"/>
      <c r="D139" s="299"/>
      <c r="E139" s="112"/>
      <c r="F139" s="144"/>
      <c r="G139" s="31"/>
      <c r="H139" s="31"/>
      <c r="I139" s="31"/>
      <c r="J139" s="31"/>
      <c r="K139" s="31"/>
      <c r="L139" s="31"/>
      <c r="M139" s="31"/>
      <c r="N139" s="31"/>
      <c r="O139" s="31"/>
      <c r="P139" s="32"/>
      <c r="Q139" s="32"/>
      <c r="R139" s="32"/>
      <c r="S139" s="32"/>
      <c r="T139" s="32"/>
      <c r="U139" s="32"/>
      <c r="V139" s="32"/>
      <c r="W139" s="32"/>
      <c r="X139" s="31"/>
      <c r="Y139" s="113"/>
      <c r="Z139" s="113"/>
      <c r="AA139" s="111"/>
      <c r="AB139" s="42"/>
    </row>
    <row r="140" spans="1:28" ht="25.5" x14ac:dyDescent="0.25">
      <c r="A140" s="145"/>
      <c r="B140" s="109" t="s">
        <v>484</v>
      </c>
      <c r="C140" s="139"/>
      <c r="D140" s="299"/>
      <c r="E140" s="112"/>
      <c r="F140" s="144"/>
      <c r="G140" s="31"/>
      <c r="H140" s="31"/>
      <c r="I140" s="31"/>
      <c r="J140" s="31"/>
      <c r="K140" s="31"/>
      <c r="L140" s="31"/>
      <c r="M140" s="31"/>
      <c r="N140" s="31"/>
      <c r="O140" s="31"/>
      <c r="P140" s="32"/>
      <c r="Q140" s="32"/>
      <c r="R140" s="32"/>
      <c r="S140" s="32"/>
      <c r="T140" s="32"/>
      <c r="U140" s="32"/>
      <c r="V140" s="32"/>
      <c r="W140" s="32"/>
      <c r="X140" s="31"/>
      <c r="Y140" s="113"/>
      <c r="Z140" s="113"/>
      <c r="AA140" s="111"/>
      <c r="AB140" s="42"/>
    </row>
    <row r="141" spans="1:28" s="444" customFormat="1" ht="25.5" x14ac:dyDescent="0.25">
      <c r="A141" s="491">
        <v>37</v>
      </c>
      <c r="B141" s="479" t="s">
        <v>277</v>
      </c>
      <c r="C141" s="434" t="str">
        <f>IF(AB141&gt;=470000,"LPN",IF(AND(AB141&gt;190000,AB141&lt;470000),"LP",IF(AND(AB141&gt;=56000,AB141&lt;=190000),"3C","2C ")))</f>
        <v xml:space="preserve">2C </v>
      </c>
      <c r="D141" s="434"/>
      <c r="E141" s="206" t="s">
        <v>443</v>
      </c>
      <c r="F141" s="489" t="s">
        <v>505</v>
      </c>
      <c r="G141" s="209" t="s">
        <v>49</v>
      </c>
      <c r="H141" s="209" t="s">
        <v>49</v>
      </c>
      <c r="I141" s="209" t="s">
        <v>49</v>
      </c>
      <c r="J141" s="209" t="s">
        <v>49</v>
      </c>
      <c r="K141" s="209">
        <v>41507</v>
      </c>
      <c r="L141" s="209">
        <v>41515</v>
      </c>
      <c r="M141" s="209">
        <v>41515</v>
      </c>
      <c r="N141" s="209">
        <v>41515</v>
      </c>
      <c r="O141" s="209">
        <v>41516</v>
      </c>
      <c r="P141" s="209">
        <v>41519</v>
      </c>
      <c r="Q141" s="209" t="s">
        <v>49</v>
      </c>
      <c r="R141" s="209" t="s">
        <v>49</v>
      </c>
      <c r="S141" s="209" t="s">
        <v>49</v>
      </c>
      <c r="T141" s="209" t="s">
        <v>49</v>
      </c>
      <c r="U141" s="209">
        <v>41519</v>
      </c>
      <c r="V141" s="209">
        <v>41523</v>
      </c>
      <c r="W141" s="209">
        <v>41527</v>
      </c>
      <c r="X141" s="209">
        <v>41530</v>
      </c>
      <c r="Y141" s="433"/>
      <c r="Z141" s="433"/>
      <c r="AA141" s="443">
        <v>50790</v>
      </c>
      <c r="AB141" s="210"/>
    </row>
    <row r="142" spans="1:28" ht="25.5" x14ac:dyDescent="0.25">
      <c r="A142" s="145"/>
      <c r="B142" s="109" t="s">
        <v>522</v>
      </c>
      <c r="C142" s="139"/>
      <c r="D142" s="299"/>
      <c r="E142" s="112"/>
      <c r="F142" s="144"/>
      <c r="G142" s="31"/>
      <c r="H142" s="31"/>
      <c r="I142" s="31"/>
      <c r="J142" s="31"/>
      <c r="K142" s="31"/>
      <c r="L142" s="31"/>
      <c r="M142" s="31"/>
      <c r="N142" s="31"/>
      <c r="O142" s="31"/>
      <c r="P142" s="32"/>
      <c r="Q142" s="32"/>
      <c r="R142" s="32"/>
      <c r="S142" s="32"/>
      <c r="T142" s="32"/>
      <c r="U142" s="32"/>
      <c r="V142" s="32"/>
      <c r="W142" s="32"/>
      <c r="X142" s="31"/>
      <c r="Y142" s="113"/>
      <c r="Z142" s="113"/>
      <c r="AA142" s="111"/>
      <c r="AB142" s="42"/>
    </row>
    <row r="143" spans="1:28" x14ac:dyDescent="0.25">
      <c r="A143" s="145"/>
      <c r="B143" s="109" t="s">
        <v>446</v>
      </c>
      <c r="C143" s="139"/>
      <c r="D143" s="299"/>
      <c r="E143" s="112"/>
      <c r="F143" s="144"/>
      <c r="G143" s="31"/>
      <c r="H143" s="31"/>
      <c r="I143" s="31"/>
      <c r="J143" s="31"/>
      <c r="K143" s="31"/>
      <c r="L143" s="31"/>
      <c r="M143" s="31"/>
      <c r="N143" s="31"/>
      <c r="O143" s="31"/>
      <c r="P143" s="32"/>
      <c r="Q143" s="32"/>
      <c r="R143" s="32"/>
      <c r="S143" s="32"/>
      <c r="T143" s="32"/>
      <c r="U143" s="32"/>
      <c r="V143" s="32"/>
      <c r="W143" s="32"/>
      <c r="X143" s="31"/>
      <c r="Y143" s="113"/>
      <c r="Z143" s="113"/>
      <c r="AA143" s="111"/>
      <c r="AB143" s="42"/>
    </row>
    <row r="144" spans="1:28" ht="25.5" x14ac:dyDescent="0.25">
      <c r="A144" s="145"/>
      <c r="B144" s="109" t="s">
        <v>523</v>
      </c>
      <c r="C144" s="139"/>
      <c r="D144" s="299"/>
      <c r="E144" s="112"/>
      <c r="F144" s="144"/>
      <c r="G144" s="31"/>
      <c r="H144" s="31"/>
      <c r="I144" s="31"/>
      <c r="J144" s="31"/>
      <c r="K144" s="31"/>
      <c r="L144" s="31"/>
      <c r="M144" s="31"/>
      <c r="N144" s="31"/>
      <c r="O144" s="31"/>
      <c r="P144" s="32"/>
      <c r="Q144" s="32"/>
      <c r="R144" s="32"/>
      <c r="S144" s="32"/>
      <c r="T144" s="32"/>
      <c r="U144" s="32"/>
      <c r="V144" s="32"/>
      <c r="W144" s="32"/>
      <c r="X144" s="31"/>
      <c r="Y144" s="113"/>
      <c r="Z144" s="113"/>
      <c r="AA144" s="111"/>
      <c r="AB144" s="42"/>
    </row>
    <row r="145" spans="1:28" s="444" customFormat="1" ht="25.5" x14ac:dyDescent="0.25">
      <c r="A145" s="491">
        <v>38</v>
      </c>
      <c r="B145" s="479" t="s">
        <v>276</v>
      </c>
      <c r="C145" s="434" t="str">
        <f>IF(AB145&gt;=470000,"LPN",IF(AND(AB145&gt;190000,AB145&lt;470000),"LP",IF(AND(AB145&gt;=56000,AB145&lt;=190000),"3C","2C ")))</f>
        <v xml:space="preserve">2C </v>
      </c>
      <c r="D145" s="434"/>
      <c r="E145" s="206" t="s">
        <v>402</v>
      </c>
      <c r="F145" s="489" t="s">
        <v>524</v>
      </c>
      <c r="G145" s="209" t="s">
        <v>49</v>
      </c>
      <c r="H145" s="209" t="s">
        <v>49</v>
      </c>
      <c r="I145" s="209" t="s">
        <v>49</v>
      </c>
      <c r="J145" s="209" t="s">
        <v>49</v>
      </c>
      <c r="K145" s="209">
        <v>41521</v>
      </c>
      <c r="L145" s="209">
        <v>41529</v>
      </c>
      <c r="M145" s="209">
        <v>41529</v>
      </c>
      <c r="N145" s="209">
        <v>41529</v>
      </c>
      <c r="O145" s="209">
        <v>41530</v>
      </c>
      <c r="P145" s="209">
        <v>41533</v>
      </c>
      <c r="Q145" s="209" t="s">
        <v>49</v>
      </c>
      <c r="R145" s="209" t="s">
        <v>49</v>
      </c>
      <c r="S145" s="209" t="s">
        <v>49</v>
      </c>
      <c r="T145" s="209" t="s">
        <v>49</v>
      </c>
      <c r="U145" s="209">
        <v>41533</v>
      </c>
      <c r="V145" s="209">
        <v>41537</v>
      </c>
      <c r="W145" s="209">
        <v>41541</v>
      </c>
      <c r="X145" s="209">
        <v>41544</v>
      </c>
      <c r="Y145" s="433"/>
      <c r="Z145" s="433"/>
      <c r="AA145" s="443">
        <v>20966</v>
      </c>
      <c r="AB145" s="210"/>
    </row>
    <row r="146" spans="1:28" x14ac:dyDescent="0.25">
      <c r="A146" s="145"/>
      <c r="B146" s="109" t="s">
        <v>525</v>
      </c>
      <c r="C146" s="139"/>
      <c r="D146" s="299"/>
      <c r="E146" s="112"/>
      <c r="F146" s="144"/>
      <c r="G146" s="31"/>
      <c r="H146" s="31"/>
      <c r="I146" s="31"/>
      <c r="J146" s="31"/>
      <c r="K146" s="31"/>
      <c r="L146" s="31"/>
      <c r="M146" s="31"/>
      <c r="N146" s="31"/>
      <c r="O146" s="31"/>
      <c r="P146" s="32"/>
      <c r="Q146" s="32"/>
      <c r="R146" s="32"/>
      <c r="S146" s="32"/>
      <c r="T146" s="32"/>
      <c r="U146" s="32"/>
      <c r="V146" s="32"/>
      <c r="W146" s="32"/>
      <c r="X146" s="31"/>
      <c r="Y146" s="113"/>
      <c r="Z146" s="113"/>
      <c r="AA146" s="111"/>
      <c r="AB146" s="42"/>
    </row>
    <row r="147" spans="1:28" ht="25.5" x14ac:dyDescent="0.25">
      <c r="A147" s="145"/>
      <c r="B147" s="109" t="s">
        <v>526</v>
      </c>
      <c r="C147" s="139"/>
      <c r="D147" s="299"/>
      <c r="E147" s="112"/>
      <c r="F147" s="144"/>
      <c r="G147" s="31"/>
      <c r="H147" s="31"/>
      <c r="I147" s="31"/>
      <c r="J147" s="31"/>
      <c r="K147" s="31"/>
      <c r="L147" s="31"/>
      <c r="M147" s="31"/>
      <c r="N147" s="31"/>
      <c r="O147" s="31"/>
      <c r="P147" s="32"/>
      <c r="Q147" s="32"/>
      <c r="R147" s="32"/>
      <c r="S147" s="32"/>
      <c r="T147" s="32"/>
      <c r="U147" s="32"/>
      <c r="V147" s="32"/>
      <c r="W147" s="32"/>
      <c r="X147" s="31"/>
      <c r="Y147" s="113"/>
      <c r="Z147" s="113"/>
      <c r="AA147" s="111"/>
      <c r="AB147" s="42"/>
    </row>
    <row r="148" spans="1:28" ht="25.5" x14ac:dyDescent="0.25">
      <c r="A148" s="145"/>
      <c r="B148" s="109" t="s">
        <v>527</v>
      </c>
      <c r="C148" s="139"/>
      <c r="D148" s="299"/>
      <c r="E148" s="112"/>
      <c r="F148" s="144"/>
      <c r="G148" s="31"/>
      <c r="H148" s="31"/>
      <c r="I148" s="31"/>
      <c r="J148" s="31"/>
      <c r="K148" s="31"/>
      <c r="L148" s="31"/>
      <c r="M148" s="31"/>
      <c r="N148" s="31"/>
      <c r="O148" s="31"/>
      <c r="P148" s="32"/>
      <c r="Q148" s="32"/>
      <c r="R148" s="32"/>
      <c r="S148" s="32"/>
      <c r="T148" s="32"/>
      <c r="U148" s="32"/>
      <c r="V148" s="32"/>
      <c r="W148" s="32"/>
      <c r="X148" s="31"/>
      <c r="Y148" s="113"/>
      <c r="Z148" s="113"/>
      <c r="AA148" s="111"/>
      <c r="AB148" s="42"/>
    </row>
    <row r="149" spans="1:28" x14ac:dyDescent="0.25">
      <c r="A149" s="145"/>
      <c r="B149" s="109" t="s">
        <v>499</v>
      </c>
      <c r="C149" s="139"/>
      <c r="D149" s="299"/>
      <c r="E149" s="112"/>
      <c r="F149" s="144"/>
      <c r="G149" s="31"/>
      <c r="H149" s="31"/>
      <c r="I149" s="31"/>
      <c r="J149" s="31"/>
      <c r="K149" s="31"/>
      <c r="L149" s="31"/>
      <c r="M149" s="31"/>
      <c r="N149" s="31"/>
      <c r="O149" s="31"/>
      <c r="P149" s="32"/>
      <c r="Q149" s="32"/>
      <c r="R149" s="32"/>
      <c r="S149" s="32"/>
      <c r="T149" s="32"/>
      <c r="U149" s="32"/>
      <c r="V149" s="32"/>
      <c r="W149" s="32"/>
      <c r="X149" s="31"/>
      <c r="Y149" s="113"/>
      <c r="Z149" s="113"/>
      <c r="AA149" s="111"/>
      <c r="AB149" s="42"/>
    </row>
    <row r="150" spans="1:28" ht="25.5" x14ac:dyDescent="0.25">
      <c r="A150" s="145"/>
      <c r="B150" s="109" t="s">
        <v>528</v>
      </c>
      <c r="C150" s="139"/>
      <c r="D150" s="299"/>
      <c r="E150" s="112"/>
      <c r="F150" s="144"/>
      <c r="G150" s="31"/>
      <c r="H150" s="31"/>
      <c r="I150" s="31"/>
      <c r="J150" s="31"/>
      <c r="K150" s="31"/>
      <c r="L150" s="31"/>
      <c r="M150" s="31"/>
      <c r="N150" s="31"/>
      <c r="O150" s="31"/>
      <c r="P150" s="32"/>
      <c r="Q150" s="32"/>
      <c r="R150" s="32"/>
      <c r="S150" s="32"/>
      <c r="T150" s="32"/>
      <c r="U150" s="32"/>
      <c r="V150" s="32"/>
      <c r="W150" s="32"/>
      <c r="X150" s="31"/>
      <c r="Y150" s="113"/>
      <c r="Z150" s="113"/>
      <c r="AA150" s="111"/>
      <c r="AB150" s="42"/>
    </row>
    <row r="151" spans="1:28" s="444" customFormat="1" ht="25.5" x14ac:dyDescent="0.25">
      <c r="A151" s="491">
        <v>39</v>
      </c>
      <c r="B151" s="479" t="s">
        <v>380</v>
      </c>
      <c r="C151" s="434" t="str">
        <f>IF(AB151&gt;=470000,"LPN",IF(AND(AB151&gt;190000,AB151&lt;470000),"LP",IF(AND(AB151&gt;=56000,AB151&lt;=190000),"3C","2C ")))</f>
        <v xml:space="preserve">2C </v>
      </c>
      <c r="D151" s="434"/>
      <c r="E151" s="206" t="s">
        <v>381</v>
      </c>
      <c r="F151" s="489" t="s">
        <v>529</v>
      </c>
      <c r="G151" s="209" t="s">
        <v>49</v>
      </c>
      <c r="H151" s="209" t="s">
        <v>49</v>
      </c>
      <c r="I151" s="209" t="s">
        <v>49</v>
      </c>
      <c r="J151" s="209" t="s">
        <v>49</v>
      </c>
      <c r="K151" s="209">
        <v>41528</v>
      </c>
      <c r="L151" s="209">
        <v>41536</v>
      </c>
      <c r="M151" s="209">
        <v>41536</v>
      </c>
      <c r="N151" s="209">
        <v>41536</v>
      </c>
      <c r="O151" s="209">
        <v>41537</v>
      </c>
      <c r="P151" s="209">
        <v>41540</v>
      </c>
      <c r="Q151" s="209" t="s">
        <v>49</v>
      </c>
      <c r="R151" s="209" t="s">
        <v>49</v>
      </c>
      <c r="S151" s="209" t="s">
        <v>49</v>
      </c>
      <c r="T151" s="209" t="s">
        <v>49</v>
      </c>
      <c r="U151" s="209">
        <v>41540</v>
      </c>
      <c r="V151" s="209">
        <v>41544</v>
      </c>
      <c r="W151" s="209">
        <v>41548</v>
      </c>
      <c r="X151" s="209">
        <v>41551</v>
      </c>
      <c r="Y151" s="433"/>
      <c r="Z151" s="433"/>
      <c r="AA151" s="443">
        <v>12391.2</v>
      </c>
      <c r="AB151" s="210"/>
    </row>
    <row r="152" spans="1:28" s="444" customFormat="1" ht="25.5" x14ac:dyDescent="0.25">
      <c r="A152" s="491">
        <v>40</v>
      </c>
      <c r="B152" s="479" t="s">
        <v>277</v>
      </c>
      <c r="C152" s="434" t="str">
        <f>IF(AB152&gt;=470000,"LPN",IF(AND(AB152&gt;190000,AB152&lt;470000),"LP",IF(AND(AB152&gt;=56000,AB152&lt;=190000),"3C","2C ")))</f>
        <v xml:space="preserve">2C </v>
      </c>
      <c r="D152" s="434"/>
      <c r="E152" s="206" t="s">
        <v>443</v>
      </c>
      <c r="F152" s="489" t="s">
        <v>530</v>
      </c>
      <c r="G152" s="209" t="s">
        <v>49</v>
      </c>
      <c r="H152" s="209" t="s">
        <v>49</v>
      </c>
      <c r="I152" s="209" t="s">
        <v>49</v>
      </c>
      <c r="J152" s="209" t="s">
        <v>49</v>
      </c>
      <c r="K152" s="209">
        <v>41542</v>
      </c>
      <c r="L152" s="209">
        <v>41550</v>
      </c>
      <c r="M152" s="209">
        <v>41550</v>
      </c>
      <c r="N152" s="209">
        <v>41550</v>
      </c>
      <c r="O152" s="209">
        <v>41551</v>
      </c>
      <c r="P152" s="209">
        <v>41554</v>
      </c>
      <c r="Q152" s="209" t="s">
        <v>49</v>
      </c>
      <c r="R152" s="209" t="s">
        <v>49</v>
      </c>
      <c r="S152" s="209" t="s">
        <v>49</v>
      </c>
      <c r="T152" s="209" t="s">
        <v>49</v>
      </c>
      <c r="U152" s="209">
        <v>41554</v>
      </c>
      <c r="V152" s="209">
        <v>41558</v>
      </c>
      <c r="W152" s="209">
        <v>41562</v>
      </c>
      <c r="X152" s="209">
        <v>41565</v>
      </c>
      <c r="Y152" s="433"/>
      <c r="Z152" s="433"/>
      <c r="AA152" s="443">
        <v>1350</v>
      </c>
      <c r="AB152" s="210"/>
    </row>
    <row r="153" spans="1:28" x14ac:dyDescent="0.25">
      <c r="A153" s="145"/>
      <c r="B153" s="109" t="s">
        <v>531</v>
      </c>
      <c r="C153" s="139" t="str">
        <f>IF(AB153&gt;=470000,"LPN",IF(AND(AB153&gt;190000,AB153&lt;470000),"LP",IF(AND(AB153&gt;=56000,AB153&lt;=190000),"3C","2C ")))</f>
        <v xml:space="preserve">2C </v>
      </c>
      <c r="D153" s="299"/>
      <c r="E153" s="112"/>
      <c r="F153" s="141"/>
      <c r="G153" s="31"/>
      <c r="H153" s="31"/>
      <c r="I153" s="31"/>
      <c r="J153" s="31"/>
      <c r="K153" s="31"/>
      <c r="L153" s="31"/>
      <c r="M153" s="31"/>
      <c r="N153" s="31"/>
      <c r="O153" s="31"/>
      <c r="P153" s="32"/>
      <c r="Q153" s="32"/>
      <c r="R153" s="32"/>
      <c r="S153" s="32"/>
      <c r="T153" s="32"/>
      <c r="U153" s="32"/>
      <c r="V153" s="32"/>
      <c r="W153" s="32"/>
      <c r="X153" s="31"/>
      <c r="Y153" s="113"/>
      <c r="Z153" s="113"/>
      <c r="AA153" s="111"/>
      <c r="AB153" s="42"/>
    </row>
    <row r="154" spans="1:28" s="444" customFormat="1" ht="25.5" x14ac:dyDescent="0.25">
      <c r="A154" s="491">
        <v>41</v>
      </c>
      <c r="B154" s="479" t="s">
        <v>380</v>
      </c>
      <c r="C154" s="434" t="str">
        <f>IF(AB154&gt;=470000,"LPN",IF(AND(AB154&gt;190000,AB154&lt;470000),"LP",IF(AND(AB154&gt;=56000,AB154&lt;=190000),"3C","2C ")))</f>
        <v xml:space="preserve">2C </v>
      </c>
      <c r="D154" s="434"/>
      <c r="E154" s="206" t="s">
        <v>381</v>
      </c>
      <c r="F154" s="489" t="s">
        <v>532</v>
      </c>
      <c r="G154" s="209" t="s">
        <v>49</v>
      </c>
      <c r="H154" s="209" t="s">
        <v>49</v>
      </c>
      <c r="I154" s="209" t="s">
        <v>49</v>
      </c>
      <c r="J154" s="209" t="s">
        <v>49</v>
      </c>
      <c r="K154" s="209">
        <v>41591</v>
      </c>
      <c r="L154" s="209">
        <v>41599</v>
      </c>
      <c r="M154" s="209">
        <v>41599</v>
      </c>
      <c r="N154" s="209">
        <v>41599</v>
      </c>
      <c r="O154" s="209">
        <v>41600</v>
      </c>
      <c r="P154" s="209">
        <v>41603</v>
      </c>
      <c r="Q154" s="209" t="s">
        <v>49</v>
      </c>
      <c r="R154" s="209" t="s">
        <v>49</v>
      </c>
      <c r="S154" s="209" t="s">
        <v>49</v>
      </c>
      <c r="T154" s="209" t="s">
        <v>49</v>
      </c>
      <c r="U154" s="209">
        <v>41603</v>
      </c>
      <c r="V154" s="209">
        <v>41607</v>
      </c>
      <c r="W154" s="209">
        <v>41611</v>
      </c>
      <c r="X154" s="209">
        <v>41614</v>
      </c>
      <c r="Y154" s="433"/>
      <c r="Z154" s="433"/>
      <c r="AA154" s="443">
        <v>12391.2</v>
      </c>
      <c r="AB154" s="210"/>
    </row>
    <row r="155" spans="1:28" s="444" customFormat="1" ht="25.5" x14ac:dyDescent="0.25">
      <c r="A155" s="491">
        <v>42</v>
      </c>
      <c r="B155" s="479" t="s">
        <v>390</v>
      </c>
      <c r="C155" s="434" t="str">
        <f>IF(AB155&gt;=470000,"LPN",IF(AND(AB155&gt;190000,AB155&lt;470000),"LP",IF(AND(AB155&gt;=56000,AB155&lt;=190000),"3C","2C ")))</f>
        <v xml:space="preserve">2C </v>
      </c>
      <c r="D155" s="434"/>
      <c r="E155" s="206" t="s">
        <v>391</v>
      </c>
      <c r="F155" s="489" t="s">
        <v>533</v>
      </c>
      <c r="G155" s="209" t="s">
        <v>49</v>
      </c>
      <c r="H155" s="209" t="s">
        <v>49</v>
      </c>
      <c r="I155" s="209" t="s">
        <v>49</v>
      </c>
      <c r="J155" s="209" t="s">
        <v>49</v>
      </c>
      <c r="K155" s="209">
        <v>41598</v>
      </c>
      <c r="L155" s="209">
        <v>41606</v>
      </c>
      <c r="M155" s="209">
        <v>41606</v>
      </c>
      <c r="N155" s="209">
        <v>41606</v>
      </c>
      <c r="O155" s="209">
        <v>41607</v>
      </c>
      <c r="P155" s="209">
        <v>41610</v>
      </c>
      <c r="Q155" s="209" t="s">
        <v>49</v>
      </c>
      <c r="R155" s="209" t="s">
        <v>49</v>
      </c>
      <c r="S155" s="209" t="s">
        <v>49</v>
      </c>
      <c r="T155" s="209" t="s">
        <v>49</v>
      </c>
      <c r="U155" s="209">
        <v>41610</v>
      </c>
      <c r="V155" s="209">
        <v>41614</v>
      </c>
      <c r="W155" s="209">
        <v>41618</v>
      </c>
      <c r="X155" s="209">
        <v>41621</v>
      </c>
      <c r="Y155" s="433"/>
      <c r="Z155" s="433"/>
      <c r="AA155" s="443">
        <v>2790</v>
      </c>
      <c r="AB155" s="210"/>
    </row>
    <row r="156" spans="1:28" x14ac:dyDescent="0.25">
      <c r="A156" s="145"/>
      <c r="B156" s="109" t="s">
        <v>471</v>
      </c>
      <c r="C156" s="139"/>
      <c r="D156" s="299"/>
      <c r="E156" s="112"/>
      <c r="F156" s="144"/>
      <c r="G156" s="31"/>
      <c r="H156" s="31"/>
      <c r="I156" s="31"/>
      <c r="J156" s="31"/>
      <c r="K156" s="31"/>
      <c r="L156" s="31"/>
      <c r="M156" s="31"/>
      <c r="N156" s="31"/>
      <c r="O156" s="31"/>
      <c r="P156" s="31"/>
      <c r="Q156" s="31"/>
      <c r="R156" s="31"/>
      <c r="S156" s="31"/>
      <c r="T156" s="31"/>
      <c r="U156" s="31"/>
      <c r="V156" s="31"/>
      <c r="W156" s="31"/>
      <c r="X156" s="31"/>
      <c r="Y156" s="113"/>
      <c r="Z156" s="113"/>
      <c r="AA156" s="111"/>
      <c r="AB156" s="42"/>
    </row>
    <row r="157" spans="1:28" x14ac:dyDescent="0.25">
      <c r="A157" s="145"/>
      <c r="B157" s="109" t="s">
        <v>534</v>
      </c>
      <c r="C157" s="139"/>
      <c r="D157" s="299"/>
      <c r="E157" s="112"/>
      <c r="F157" s="144"/>
      <c r="G157" s="31"/>
      <c r="H157" s="31"/>
      <c r="I157" s="31"/>
      <c r="J157" s="31"/>
      <c r="K157" s="31"/>
      <c r="L157" s="31"/>
      <c r="M157" s="31"/>
      <c r="N157" s="31"/>
      <c r="O157" s="31"/>
      <c r="P157" s="31"/>
      <c r="Q157" s="31"/>
      <c r="R157" s="31"/>
      <c r="S157" s="31"/>
      <c r="T157" s="31"/>
      <c r="U157" s="31"/>
      <c r="V157" s="31"/>
      <c r="W157" s="31"/>
      <c r="X157" s="31"/>
      <c r="Y157" s="113"/>
      <c r="Z157" s="113"/>
      <c r="AA157" s="111"/>
      <c r="AB157" s="42"/>
    </row>
    <row r="158" spans="1:28" x14ac:dyDescent="0.25">
      <c r="A158" s="145"/>
      <c r="B158" s="109" t="s">
        <v>474</v>
      </c>
      <c r="C158" s="139"/>
      <c r="D158" s="299"/>
      <c r="E158" s="112"/>
      <c r="F158" s="144"/>
      <c r="G158" s="31"/>
      <c r="H158" s="31"/>
      <c r="I158" s="31"/>
      <c r="J158" s="31"/>
      <c r="K158" s="31"/>
      <c r="L158" s="31"/>
      <c r="M158" s="31"/>
      <c r="N158" s="31"/>
      <c r="O158" s="31"/>
      <c r="P158" s="31"/>
      <c r="Q158" s="31"/>
      <c r="R158" s="31"/>
      <c r="S158" s="31"/>
      <c r="T158" s="31"/>
      <c r="U158" s="31"/>
      <c r="V158" s="31"/>
      <c r="W158" s="31"/>
      <c r="X158" s="31"/>
      <c r="Y158" s="113"/>
      <c r="Z158" s="113"/>
      <c r="AA158" s="111"/>
      <c r="AB158" s="42"/>
    </row>
    <row r="159" spans="1:28" s="444" customFormat="1" ht="25.5" x14ac:dyDescent="0.25">
      <c r="A159" s="491">
        <v>43</v>
      </c>
      <c r="B159" s="479" t="s">
        <v>535</v>
      </c>
      <c r="C159" s="206" t="s">
        <v>289</v>
      </c>
      <c r="D159" s="206"/>
      <c r="E159" s="206" t="s">
        <v>391</v>
      </c>
      <c r="F159" s="489" t="s">
        <v>536</v>
      </c>
      <c r="G159" s="460" t="s">
        <v>49</v>
      </c>
      <c r="H159" s="460" t="s">
        <v>49</v>
      </c>
      <c r="I159" s="460" t="s">
        <v>49</v>
      </c>
      <c r="J159" s="460" t="s">
        <v>49</v>
      </c>
      <c r="K159" s="460" t="s">
        <v>49</v>
      </c>
      <c r="L159" s="460" t="s">
        <v>49</v>
      </c>
      <c r="M159" s="460" t="s">
        <v>49</v>
      </c>
      <c r="N159" s="460" t="s">
        <v>49</v>
      </c>
      <c r="O159" s="460" t="s">
        <v>49</v>
      </c>
      <c r="P159" s="460" t="s">
        <v>49</v>
      </c>
      <c r="Q159" s="460" t="s">
        <v>49</v>
      </c>
      <c r="R159" s="460" t="s">
        <v>49</v>
      </c>
      <c r="S159" s="460" t="s">
        <v>49</v>
      </c>
      <c r="T159" s="460" t="s">
        <v>49</v>
      </c>
      <c r="U159" s="209">
        <v>41348</v>
      </c>
      <c r="V159" s="209">
        <v>41350</v>
      </c>
      <c r="W159" s="460">
        <v>41353</v>
      </c>
      <c r="X159" s="209">
        <v>41355</v>
      </c>
      <c r="Y159" s="433"/>
      <c r="Z159" s="433"/>
      <c r="AA159" s="443">
        <v>18200</v>
      </c>
      <c r="AB159" s="210"/>
    </row>
    <row r="160" spans="1:28" s="444" customFormat="1" ht="25.5" x14ac:dyDescent="0.25">
      <c r="A160" s="491">
        <v>44</v>
      </c>
      <c r="B160" s="479" t="s">
        <v>535</v>
      </c>
      <c r="C160" s="206" t="s">
        <v>289</v>
      </c>
      <c r="D160" s="206"/>
      <c r="E160" s="206" t="s">
        <v>391</v>
      </c>
      <c r="F160" s="489" t="s">
        <v>537</v>
      </c>
      <c r="G160" s="460" t="s">
        <v>49</v>
      </c>
      <c r="H160" s="460" t="s">
        <v>49</v>
      </c>
      <c r="I160" s="460" t="s">
        <v>49</v>
      </c>
      <c r="J160" s="460" t="s">
        <v>49</v>
      </c>
      <c r="K160" s="460" t="s">
        <v>49</v>
      </c>
      <c r="L160" s="460" t="s">
        <v>49</v>
      </c>
      <c r="M160" s="460" t="s">
        <v>49</v>
      </c>
      <c r="N160" s="460" t="s">
        <v>49</v>
      </c>
      <c r="O160" s="460" t="s">
        <v>49</v>
      </c>
      <c r="P160" s="460" t="s">
        <v>49</v>
      </c>
      <c r="Q160" s="460" t="s">
        <v>49</v>
      </c>
      <c r="R160" s="460" t="s">
        <v>49</v>
      </c>
      <c r="S160" s="460" t="s">
        <v>49</v>
      </c>
      <c r="T160" s="460" t="s">
        <v>49</v>
      </c>
      <c r="U160" s="209">
        <v>41439</v>
      </c>
      <c r="V160" s="209">
        <v>41441</v>
      </c>
      <c r="W160" s="460">
        <v>41444</v>
      </c>
      <c r="X160" s="209">
        <v>41446</v>
      </c>
      <c r="Y160" s="433"/>
      <c r="Z160" s="433"/>
      <c r="AA160" s="443">
        <v>19600</v>
      </c>
      <c r="AB160" s="210"/>
    </row>
    <row r="161" spans="1:28" s="444" customFormat="1" ht="25.5" x14ac:dyDescent="0.25">
      <c r="A161" s="491">
        <v>45</v>
      </c>
      <c r="B161" s="479" t="s">
        <v>535</v>
      </c>
      <c r="C161" s="206" t="s">
        <v>289</v>
      </c>
      <c r="D161" s="206"/>
      <c r="E161" s="206" t="s">
        <v>391</v>
      </c>
      <c r="F161" s="489" t="s">
        <v>538</v>
      </c>
      <c r="G161" s="460" t="s">
        <v>49</v>
      </c>
      <c r="H161" s="460" t="s">
        <v>49</v>
      </c>
      <c r="I161" s="460" t="s">
        <v>49</v>
      </c>
      <c r="J161" s="460" t="s">
        <v>49</v>
      </c>
      <c r="K161" s="460" t="s">
        <v>49</v>
      </c>
      <c r="L161" s="460" t="s">
        <v>49</v>
      </c>
      <c r="M161" s="460" t="s">
        <v>49</v>
      </c>
      <c r="N161" s="460" t="s">
        <v>49</v>
      </c>
      <c r="O161" s="460" t="s">
        <v>49</v>
      </c>
      <c r="P161" s="460" t="s">
        <v>49</v>
      </c>
      <c r="Q161" s="460" t="s">
        <v>49</v>
      </c>
      <c r="R161" s="460" t="s">
        <v>49</v>
      </c>
      <c r="S161" s="460" t="s">
        <v>49</v>
      </c>
      <c r="T161" s="460" t="s">
        <v>49</v>
      </c>
      <c r="U161" s="209">
        <v>41530</v>
      </c>
      <c r="V161" s="209">
        <v>41532</v>
      </c>
      <c r="W161" s="460">
        <v>41535</v>
      </c>
      <c r="X161" s="209">
        <v>41537</v>
      </c>
      <c r="Y161" s="433"/>
      <c r="Z161" s="433"/>
      <c r="AA161" s="443">
        <v>18200</v>
      </c>
      <c r="AB161" s="210"/>
    </row>
    <row r="162" spans="1:28" s="444" customFormat="1" ht="25.5" x14ac:dyDescent="0.25">
      <c r="A162" s="491">
        <v>46</v>
      </c>
      <c r="B162" s="479" t="s">
        <v>535</v>
      </c>
      <c r="C162" s="206" t="s">
        <v>289</v>
      </c>
      <c r="D162" s="206"/>
      <c r="E162" s="206" t="s">
        <v>391</v>
      </c>
      <c r="F162" s="489" t="s">
        <v>539</v>
      </c>
      <c r="G162" s="460" t="s">
        <v>49</v>
      </c>
      <c r="H162" s="460" t="s">
        <v>49</v>
      </c>
      <c r="I162" s="460" t="s">
        <v>49</v>
      </c>
      <c r="J162" s="460" t="s">
        <v>49</v>
      </c>
      <c r="K162" s="460" t="s">
        <v>49</v>
      </c>
      <c r="L162" s="460" t="s">
        <v>49</v>
      </c>
      <c r="M162" s="460" t="s">
        <v>49</v>
      </c>
      <c r="N162" s="460" t="s">
        <v>49</v>
      </c>
      <c r="O162" s="460" t="s">
        <v>49</v>
      </c>
      <c r="P162" s="460" t="s">
        <v>49</v>
      </c>
      <c r="Q162" s="460" t="s">
        <v>49</v>
      </c>
      <c r="R162" s="460" t="s">
        <v>49</v>
      </c>
      <c r="S162" s="460" t="s">
        <v>49</v>
      </c>
      <c r="T162" s="460" t="s">
        <v>49</v>
      </c>
      <c r="U162" s="209">
        <v>41614</v>
      </c>
      <c r="V162" s="209">
        <v>41616</v>
      </c>
      <c r="W162" s="460">
        <v>41619</v>
      </c>
      <c r="X162" s="209">
        <v>41621</v>
      </c>
      <c r="Y162" s="433"/>
      <c r="Z162" s="433"/>
      <c r="AA162" s="443">
        <v>14000</v>
      </c>
      <c r="AB162" s="210"/>
    </row>
    <row r="163" spans="1:28" s="444" customFormat="1" ht="25.5" x14ac:dyDescent="0.25">
      <c r="A163" s="491">
        <v>47</v>
      </c>
      <c r="B163" s="479" t="s">
        <v>540</v>
      </c>
      <c r="C163" s="206" t="s">
        <v>289</v>
      </c>
      <c r="D163" s="206"/>
      <c r="E163" s="206" t="s">
        <v>541</v>
      </c>
      <c r="F163" s="489" t="s">
        <v>542</v>
      </c>
      <c r="G163" s="460" t="s">
        <v>49</v>
      </c>
      <c r="H163" s="460" t="s">
        <v>49</v>
      </c>
      <c r="I163" s="460" t="s">
        <v>49</v>
      </c>
      <c r="J163" s="460" t="s">
        <v>49</v>
      </c>
      <c r="K163" s="460" t="s">
        <v>49</v>
      </c>
      <c r="L163" s="460" t="s">
        <v>49</v>
      </c>
      <c r="M163" s="460" t="s">
        <v>49</v>
      </c>
      <c r="N163" s="460" t="s">
        <v>49</v>
      </c>
      <c r="O163" s="460" t="s">
        <v>49</v>
      </c>
      <c r="P163" s="460" t="s">
        <v>49</v>
      </c>
      <c r="Q163" s="460" t="s">
        <v>49</v>
      </c>
      <c r="R163" s="460" t="s">
        <v>49</v>
      </c>
      <c r="S163" s="460" t="s">
        <v>49</v>
      </c>
      <c r="T163" s="460" t="s">
        <v>49</v>
      </c>
      <c r="U163" s="209">
        <v>41390</v>
      </c>
      <c r="V163" s="209">
        <v>41392</v>
      </c>
      <c r="W163" s="460">
        <v>41395</v>
      </c>
      <c r="X163" s="209">
        <v>41397</v>
      </c>
      <c r="Y163" s="433"/>
      <c r="Z163" s="433"/>
      <c r="AA163" s="443">
        <v>204570</v>
      </c>
      <c r="AB163" s="210"/>
    </row>
    <row r="164" spans="1:28" s="444" customFormat="1" ht="25.5" x14ac:dyDescent="0.25">
      <c r="A164" s="491">
        <v>48</v>
      </c>
      <c r="B164" s="479" t="s">
        <v>543</v>
      </c>
      <c r="C164" s="206" t="s">
        <v>289</v>
      </c>
      <c r="D164" s="206"/>
      <c r="E164" s="206" t="s">
        <v>541</v>
      </c>
      <c r="F164" s="489" t="s">
        <v>544</v>
      </c>
      <c r="G164" s="460" t="s">
        <v>49</v>
      </c>
      <c r="H164" s="460" t="s">
        <v>49</v>
      </c>
      <c r="I164" s="460" t="s">
        <v>49</v>
      </c>
      <c r="J164" s="460" t="s">
        <v>49</v>
      </c>
      <c r="K164" s="460" t="s">
        <v>49</v>
      </c>
      <c r="L164" s="460" t="s">
        <v>49</v>
      </c>
      <c r="M164" s="460" t="s">
        <v>49</v>
      </c>
      <c r="N164" s="460" t="s">
        <v>49</v>
      </c>
      <c r="O164" s="460" t="s">
        <v>49</v>
      </c>
      <c r="P164" s="460" t="s">
        <v>49</v>
      </c>
      <c r="Q164" s="460" t="s">
        <v>49</v>
      </c>
      <c r="R164" s="460" t="s">
        <v>49</v>
      </c>
      <c r="S164" s="460" t="s">
        <v>49</v>
      </c>
      <c r="T164" s="460" t="s">
        <v>49</v>
      </c>
      <c r="U164" s="209">
        <v>41390</v>
      </c>
      <c r="V164" s="209">
        <v>41392</v>
      </c>
      <c r="W164" s="460">
        <v>41395</v>
      </c>
      <c r="X164" s="209">
        <v>41397</v>
      </c>
      <c r="Y164" s="433"/>
      <c r="Z164" s="433"/>
      <c r="AA164" s="443">
        <v>123750</v>
      </c>
      <c r="AB164" s="210"/>
    </row>
    <row r="165" spans="1:28" s="444" customFormat="1" ht="25.5" x14ac:dyDescent="0.25">
      <c r="A165" s="491">
        <v>49</v>
      </c>
      <c r="B165" s="479" t="s">
        <v>277</v>
      </c>
      <c r="C165" s="206" t="s">
        <v>289</v>
      </c>
      <c r="D165" s="206"/>
      <c r="E165" s="206" t="s">
        <v>443</v>
      </c>
      <c r="F165" s="489" t="s">
        <v>545</v>
      </c>
      <c r="G165" s="460" t="s">
        <v>49</v>
      </c>
      <c r="H165" s="460" t="s">
        <v>49</v>
      </c>
      <c r="I165" s="460" t="s">
        <v>49</v>
      </c>
      <c r="J165" s="460" t="s">
        <v>49</v>
      </c>
      <c r="K165" s="460" t="s">
        <v>49</v>
      </c>
      <c r="L165" s="460" t="s">
        <v>49</v>
      </c>
      <c r="M165" s="460" t="s">
        <v>49</v>
      </c>
      <c r="N165" s="460" t="s">
        <v>49</v>
      </c>
      <c r="O165" s="460" t="s">
        <v>49</v>
      </c>
      <c r="P165" s="460" t="s">
        <v>49</v>
      </c>
      <c r="Q165" s="460" t="s">
        <v>49</v>
      </c>
      <c r="R165" s="460" t="s">
        <v>49</v>
      </c>
      <c r="S165" s="460" t="s">
        <v>49</v>
      </c>
      <c r="T165" s="460" t="s">
        <v>49</v>
      </c>
      <c r="U165" s="209">
        <v>41362</v>
      </c>
      <c r="V165" s="209">
        <v>41364</v>
      </c>
      <c r="W165" s="460">
        <v>41367</v>
      </c>
      <c r="X165" s="209">
        <v>41369</v>
      </c>
      <c r="Y165" s="433"/>
      <c r="Z165" s="433"/>
      <c r="AA165" s="443">
        <v>492401.35</v>
      </c>
      <c r="AB165" s="210"/>
    </row>
    <row r="166" spans="1:28" s="444" customFormat="1" ht="25.5" x14ac:dyDescent="0.25">
      <c r="A166" s="491">
        <v>50</v>
      </c>
      <c r="B166" s="479" t="s">
        <v>277</v>
      </c>
      <c r="C166" s="206" t="s">
        <v>289</v>
      </c>
      <c r="D166" s="206"/>
      <c r="E166" s="206" t="s">
        <v>443</v>
      </c>
      <c r="F166" s="489" t="s">
        <v>546</v>
      </c>
      <c r="G166" s="460" t="s">
        <v>49</v>
      </c>
      <c r="H166" s="460" t="s">
        <v>49</v>
      </c>
      <c r="I166" s="460" t="s">
        <v>49</v>
      </c>
      <c r="J166" s="460" t="s">
        <v>49</v>
      </c>
      <c r="K166" s="460" t="s">
        <v>49</v>
      </c>
      <c r="L166" s="460" t="s">
        <v>49</v>
      </c>
      <c r="M166" s="460" t="s">
        <v>49</v>
      </c>
      <c r="N166" s="460" t="s">
        <v>49</v>
      </c>
      <c r="O166" s="460" t="s">
        <v>49</v>
      </c>
      <c r="P166" s="460" t="s">
        <v>49</v>
      </c>
      <c r="Q166" s="460" t="s">
        <v>49</v>
      </c>
      <c r="R166" s="460" t="s">
        <v>49</v>
      </c>
      <c r="S166" s="460" t="s">
        <v>49</v>
      </c>
      <c r="T166" s="460" t="s">
        <v>49</v>
      </c>
      <c r="U166" s="209">
        <v>41474</v>
      </c>
      <c r="V166" s="209">
        <v>41476</v>
      </c>
      <c r="W166" s="460">
        <v>41479</v>
      </c>
      <c r="X166" s="209">
        <v>41481</v>
      </c>
      <c r="Y166" s="433"/>
      <c r="Z166" s="433"/>
      <c r="AA166" s="443">
        <v>464750.94</v>
      </c>
      <c r="AB166" s="210"/>
    </row>
    <row r="167" spans="1:28" s="444" customFormat="1" ht="25.5" x14ac:dyDescent="0.25">
      <c r="A167" s="442">
        <v>51</v>
      </c>
      <c r="B167" s="479" t="s">
        <v>277</v>
      </c>
      <c r="C167" s="206" t="s">
        <v>289</v>
      </c>
      <c r="D167" s="206"/>
      <c r="E167" s="206" t="s">
        <v>443</v>
      </c>
      <c r="F167" s="489" t="s">
        <v>547</v>
      </c>
      <c r="G167" s="460" t="s">
        <v>49</v>
      </c>
      <c r="H167" s="460" t="s">
        <v>49</v>
      </c>
      <c r="I167" s="460" t="s">
        <v>49</v>
      </c>
      <c r="J167" s="460" t="s">
        <v>49</v>
      </c>
      <c r="K167" s="460" t="s">
        <v>49</v>
      </c>
      <c r="L167" s="460" t="s">
        <v>49</v>
      </c>
      <c r="M167" s="460" t="s">
        <v>49</v>
      </c>
      <c r="N167" s="460" t="s">
        <v>49</v>
      </c>
      <c r="O167" s="460" t="s">
        <v>49</v>
      </c>
      <c r="P167" s="460" t="s">
        <v>49</v>
      </c>
      <c r="Q167" s="460" t="s">
        <v>49</v>
      </c>
      <c r="R167" s="460" t="s">
        <v>49</v>
      </c>
      <c r="S167" s="460" t="s">
        <v>49</v>
      </c>
      <c r="T167" s="460" t="s">
        <v>49</v>
      </c>
      <c r="U167" s="209">
        <v>41551</v>
      </c>
      <c r="V167" s="209">
        <v>41553</v>
      </c>
      <c r="W167" s="460">
        <v>41556</v>
      </c>
      <c r="X167" s="209">
        <v>41558</v>
      </c>
      <c r="Y167" s="433"/>
      <c r="Z167" s="433"/>
      <c r="AA167" s="443">
        <v>89075.94</v>
      </c>
      <c r="AB167" s="210"/>
    </row>
    <row r="168" spans="1:28" x14ac:dyDescent="0.25">
      <c r="A168" s="59"/>
      <c r="B168" s="711" t="s">
        <v>258</v>
      </c>
      <c r="C168" s="661" t="s">
        <v>36</v>
      </c>
      <c r="D168" s="661"/>
      <c r="E168" s="661"/>
      <c r="F168" s="661"/>
      <c r="G168" s="661"/>
      <c r="H168" s="661"/>
      <c r="I168" s="661"/>
      <c r="J168" s="661"/>
      <c r="K168" s="661"/>
      <c r="L168" s="661"/>
      <c r="M168" s="661"/>
      <c r="N168" s="661"/>
      <c r="O168" s="661"/>
      <c r="P168" s="661"/>
      <c r="Q168" s="661"/>
      <c r="R168" s="661"/>
      <c r="S168" s="661"/>
      <c r="T168" s="661"/>
      <c r="U168" s="661"/>
      <c r="V168" s="661"/>
      <c r="W168" s="661"/>
      <c r="X168" s="661"/>
      <c r="Y168" s="661"/>
      <c r="Z168" s="661"/>
      <c r="AA168" s="134">
        <f>SUM(AA11:AA167)</f>
        <v>2471374.4</v>
      </c>
      <c r="AB168" s="134" t="e">
        <f>SUM(AB75,#REF!,#REF!)</f>
        <v>#REF!</v>
      </c>
    </row>
    <row r="169" spans="1:28" ht="15.75" x14ac:dyDescent="0.25">
      <c r="A169" s="59"/>
      <c r="B169" s="712"/>
      <c r="C169" s="662" t="s">
        <v>37</v>
      </c>
      <c r="D169" s="662"/>
      <c r="E169" s="662"/>
      <c r="F169" s="663"/>
      <c r="G169" s="663"/>
      <c r="H169" s="663"/>
      <c r="I169" s="663"/>
      <c r="J169" s="663"/>
      <c r="K169" s="663"/>
      <c r="L169" s="663"/>
      <c r="M169" s="663"/>
      <c r="N169" s="663"/>
      <c r="O169" s="663"/>
      <c r="P169" s="663"/>
      <c r="Q169" s="663"/>
      <c r="R169" s="663"/>
      <c r="S169" s="663"/>
      <c r="T169" s="663"/>
      <c r="U169" s="663"/>
      <c r="V169" s="663"/>
      <c r="W169" s="663"/>
      <c r="X169" s="663"/>
      <c r="Y169" s="663"/>
      <c r="Z169" s="663"/>
      <c r="AA169" s="114" t="e">
        <f>SUM(AA76,#REF!,#REF!)</f>
        <v>#REF!</v>
      </c>
      <c r="AB169" s="135" t="e">
        <f>SUM(AB76,#REF!,#REF!)</f>
        <v>#REF!</v>
      </c>
    </row>
    <row r="170" spans="1:28" x14ac:dyDescent="0.25">
      <c r="A170" s="117"/>
      <c r="B170" s="481"/>
      <c r="C170" s="148"/>
      <c r="D170" s="148"/>
      <c r="E170" s="148"/>
      <c r="F170" s="149"/>
      <c r="G170" s="149"/>
      <c r="H170" s="149"/>
      <c r="I170" s="149"/>
      <c r="J170" s="149"/>
      <c r="K170" s="149"/>
      <c r="L170" s="149"/>
      <c r="M170" s="149"/>
      <c r="N170" s="149"/>
      <c r="O170" s="149"/>
      <c r="P170" s="149"/>
      <c r="Q170" s="150"/>
      <c r="R170" s="150"/>
      <c r="S170" s="116"/>
      <c r="T170" s="116"/>
      <c r="U170" s="116"/>
      <c r="V170" s="116"/>
      <c r="W170" s="151"/>
      <c r="X170" s="116"/>
      <c r="Y170" s="116"/>
      <c r="Z170" s="152"/>
      <c r="AA170" s="117"/>
      <c r="AB170" s="117"/>
    </row>
    <row r="171" spans="1:28" ht="31.5" x14ac:dyDescent="0.25">
      <c r="A171" s="117"/>
      <c r="B171" s="482" t="s">
        <v>259</v>
      </c>
      <c r="C171" s="153"/>
      <c r="D171" s="153"/>
      <c r="E171" s="154"/>
      <c r="F171" s="155"/>
      <c r="G171" s="156" t="s">
        <v>260</v>
      </c>
      <c r="H171" s="709"/>
      <c r="I171" s="710"/>
      <c r="J171" s="157"/>
      <c r="K171" s="157"/>
      <c r="L171" s="158" t="s">
        <v>261</v>
      </c>
      <c r="M171" s="159"/>
      <c r="N171" s="154" t="s">
        <v>262</v>
      </c>
      <c r="O171" s="155"/>
      <c r="P171" s="160" t="s">
        <v>263</v>
      </c>
      <c r="Q171" s="153"/>
      <c r="R171" s="161"/>
      <c r="S171" s="119"/>
      <c r="T171" s="162" t="s">
        <v>264</v>
      </c>
      <c r="U171" s="159"/>
      <c r="V171" s="159"/>
      <c r="W171" s="163" t="s">
        <v>262</v>
      </c>
      <c r="X171" s="119"/>
      <c r="Y171" s="731" t="s">
        <v>265</v>
      </c>
      <c r="Z171" s="732"/>
      <c r="AA171" s="709"/>
      <c r="AB171" s="710"/>
    </row>
    <row r="172" spans="1:28" ht="31.5" x14ac:dyDescent="0.25">
      <c r="A172" s="117"/>
      <c r="B172" s="483" t="s">
        <v>266</v>
      </c>
      <c r="C172" s="165"/>
      <c r="D172" s="165"/>
      <c r="E172" s="166"/>
      <c r="F172" s="155"/>
      <c r="G172" s="156" t="s">
        <v>267</v>
      </c>
      <c r="H172" s="709"/>
      <c r="I172" s="710"/>
      <c r="J172" s="157"/>
      <c r="K172" s="157"/>
      <c r="L172" s="167" t="s">
        <v>268</v>
      </c>
      <c r="M172" s="168"/>
      <c r="N172" s="166" t="s">
        <v>262</v>
      </c>
      <c r="O172" s="155"/>
      <c r="P172" s="169" t="s">
        <v>269</v>
      </c>
      <c r="Q172" s="165"/>
      <c r="R172" s="170"/>
      <c r="S172" s="119"/>
      <c r="T172" s="171" t="s">
        <v>270</v>
      </c>
      <c r="U172" s="172"/>
      <c r="V172" s="168"/>
      <c r="W172" s="173" t="s">
        <v>262</v>
      </c>
      <c r="X172" s="119"/>
      <c r="Y172" s="731" t="s">
        <v>271</v>
      </c>
      <c r="Z172" s="732"/>
      <c r="AA172" s="709"/>
      <c r="AB172" s="710"/>
    </row>
    <row r="173" spans="1:28" x14ac:dyDescent="0.25">
      <c r="A173" s="117"/>
      <c r="B173" s="484"/>
      <c r="C173" s="174"/>
      <c r="D173" s="174"/>
      <c r="E173" s="174"/>
      <c r="F173" s="121"/>
      <c r="G173" s="121"/>
      <c r="H173" s="121"/>
      <c r="I173" s="121"/>
      <c r="J173" s="121"/>
      <c r="K173" s="121"/>
      <c r="L173" s="121"/>
      <c r="M173" s="121"/>
      <c r="N173" s="121"/>
      <c r="O173" s="121"/>
      <c r="P173" s="121"/>
      <c r="Q173" s="120"/>
      <c r="R173" s="120"/>
      <c r="S173" s="120"/>
      <c r="T173" s="120"/>
      <c r="U173" s="120"/>
      <c r="V173" s="120"/>
      <c r="W173" s="120"/>
      <c r="X173" s="120"/>
      <c r="Y173" s="120"/>
      <c r="Z173" s="120"/>
      <c r="AA173" s="120"/>
      <c r="AB173" s="117"/>
    </row>
    <row r="174" spans="1:28" x14ac:dyDescent="0.25">
      <c r="A174" s="117"/>
      <c r="B174" s="485"/>
      <c r="C174" s="117"/>
      <c r="D174" s="117"/>
      <c r="E174" s="117"/>
      <c r="F174" s="121"/>
      <c r="G174" s="121"/>
      <c r="H174" s="121"/>
      <c r="I174" s="121"/>
      <c r="J174" s="121"/>
      <c r="K174" s="121"/>
      <c r="L174" s="121"/>
      <c r="M174" s="121"/>
      <c r="N174" s="121"/>
      <c r="O174" s="121"/>
      <c r="P174" s="121"/>
      <c r="Q174" s="120"/>
      <c r="R174" s="120"/>
      <c r="S174" s="120"/>
      <c r="T174" s="120"/>
      <c r="U174" s="120"/>
      <c r="V174" s="120"/>
      <c r="W174" s="120"/>
      <c r="X174" s="120"/>
      <c r="Y174" s="120"/>
      <c r="Z174" s="120"/>
      <c r="AA174" s="120"/>
      <c r="AB174" s="117"/>
    </row>
    <row r="175" spans="1:28" x14ac:dyDescent="0.25">
      <c r="A175" s="117"/>
      <c r="B175" s="484"/>
      <c r="C175" s="174"/>
      <c r="D175" s="174"/>
      <c r="E175" s="722" t="s">
        <v>272</v>
      </c>
      <c r="F175" s="723"/>
      <c r="G175" s="723"/>
      <c r="H175" s="723"/>
      <c r="I175" s="723"/>
      <c r="J175" s="723"/>
      <c r="K175" s="723"/>
      <c r="L175" s="723"/>
      <c r="M175" s="723"/>
      <c r="N175" s="723"/>
      <c r="O175" s="723"/>
      <c r="P175" s="723"/>
      <c r="Q175" s="723"/>
      <c r="R175" s="723"/>
      <c r="S175" s="723"/>
      <c r="T175" s="723"/>
      <c r="U175" s="723"/>
      <c r="V175" s="723"/>
      <c r="W175" s="724"/>
      <c r="X175" s="117"/>
      <c r="Y175" s="117"/>
      <c r="Z175" s="117"/>
      <c r="AA175" s="117"/>
      <c r="AB175" s="117"/>
    </row>
    <row r="176" spans="1:28" x14ac:dyDescent="0.25">
      <c r="A176" s="117"/>
      <c r="B176" s="484"/>
      <c r="C176" s="174"/>
      <c r="D176" s="174"/>
      <c r="E176" s="725"/>
      <c r="F176" s="726"/>
      <c r="G176" s="726"/>
      <c r="H176" s="726"/>
      <c r="I176" s="726"/>
      <c r="J176" s="726"/>
      <c r="K176" s="726"/>
      <c r="L176" s="726"/>
      <c r="M176" s="726"/>
      <c r="N176" s="726"/>
      <c r="O176" s="726"/>
      <c r="P176" s="726"/>
      <c r="Q176" s="726"/>
      <c r="R176" s="726"/>
      <c r="S176" s="726"/>
      <c r="T176" s="726"/>
      <c r="U176" s="726"/>
      <c r="V176" s="726"/>
      <c r="W176" s="727"/>
      <c r="X176" s="117"/>
      <c r="Y176" s="117"/>
      <c r="Z176" s="117"/>
      <c r="AA176" s="117"/>
      <c r="AB176" s="117"/>
    </row>
    <row r="177" spans="1:28" x14ac:dyDescent="0.25">
      <c r="A177" s="117"/>
      <c r="B177" s="485"/>
      <c r="C177" s="117"/>
      <c r="D177" s="117"/>
      <c r="E177" s="175"/>
      <c r="F177" s="116"/>
      <c r="G177" s="116"/>
      <c r="H177" s="116"/>
      <c r="I177" s="116"/>
      <c r="J177" s="116"/>
      <c r="K177" s="116"/>
      <c r="L177" s="116"/>
      <c r="M177" s="116"/>
      <c r="N177" s="116"/>
      <c r="O177" s="116"/>
      <c r="P177" s="116"/>
      <c r="Q177" s="176"/>
      <c r="R177" s="116"/>
      <c r="S177" s="176"/>
      <c r="T177" s="176"/>
      <c r="U177" s="176"/>
      <c r="V177" s="176"/>
      <c r="W177" s="177"/>
      <c r="X177" s="117"/>
      <c r="Y177" s="117"/>
      <c r="Z177" s="117"/>
      <c r="AA177" s="117"/>
      <c r="AB177" s="117"/>
    </row>
    <row r="178" spans="1:28" x14ac:dyDescent="0.25">
      <c r="A178" s="117"/>
      <c r="B178" s="485"/>
      <c r="C178" s="117"/>
      <c r="D178" s="117"/>
      <c r="E178" s="728" t="s">
        <v>273</v>
      </c>
      <c r="F178" s="729"/>
      <c r="G178" s="729"/>
      <c r="H178" s="729"/>
      <c r="I178" s="729"/>
      <c r="J178" s="729"/>
      <c r="K178" s="729"/>
      <c r="L178" s="729"/>
      <c r="M178" s="729"/>
      <c r="N178" s="729"/>
      <c r="O178" s="729"/>
      <c r="P178" s="729"/>
      <c r="Q178" s="729"/>
      <c r="R178" s="729"/>
      <c r="S178" s="729"/>
      <c r="T178" s="729"/>
      <c r="U178" s="729"/>
      <c r="V178" s="729"/>
      <c r="W178" s="730"/>
      <c r="X178" s="117"/>
      <c r="Y178" s="117"/>
      <c r="Z178" s="117"/>
      <c r="AA178" s="117"/>
      <c r="AB178" s="117"/>
    </row>
  </sheetData>
  <mergeCells count="59">
    <mergeCell ref="AA9:AA10"/>
    <mergeCell ref="AB9:AB10"/>
    <mergeCell ref="W9:W10"/>
    <mergeCell ref="X9:X10"/>
    <mergeCell ref="T9:T10"/>
    <mergeCell ref="Y9:Y10"/>
    <mergeCell ref="Z9:Z10"/>
    <mergeCell ref="Q9:Q10"/>
    <mergeCell ref="R9:R10"/>
    <mergeCell ref="S9:S10"/>
    <mergeCell ref="U9:U10"/>
    <mergeCell ref="V9:V10"/>
    <mergeCell ref="B1:AB1"/>
    <mergeCell ref="B2:AB2"/>
    <mergeCell ref="B3:AB3"/>
    <mergeCell ref="B4:AB4"/>
    <mergeCell ref="Y7:AB8"/>
    <mergeCell ref="G8:H8"/>
    <mergeCell ref="S8:T8"/>
    <mergeCell ref="G7:J7"/>
    <mergeCell ref="K7:N7"/>
    <mergeCell ref="O7:R7"/>
    <mergeCell ref="I8:J8"/>
    <mergeCell ref="K8:L8"/>
    <mergeCell ref="M8:N8"/>
    <mergeCell ref="O8:P8"/>
    <mergeCell ref="Q8:R8"/>
    <mergeCell ref="A9:A10"/>
    <mergeCell ref="F9:F10"/>
    <mergeCell ref="E175:W176"/>
    <mergeCell ref="E178:W178"/>
    <mergeCell ref="U8:V8"/>
    <mergeCell ref="W8:X8"/>
    <mergeCell ref="H171:I171"/>
    <mergeCell ref="A6:F8"/>
    <mergeCell ref="G6:AB6"/>
    <mergeCell ref="Y171:Z171"/>
    <mergeCell ref="AA171:AB171"/>
    <mergeCell ref="H172:I172"/>
    <mergeCell ref="Y172:Z172"/>
    <mergeCell ref="AA172:AB172"/>
    <mergeCell ref="S7:V7"/>
    <mergeCell ref="W7:X7"/>
    <mergeCell ref="B168:B169"/>
    <mergeCell ref="C168:Z168"/>
    <mergeCell ref="C169:Z169"/>
    <mergeCell ref="D9:E9"/>
    <mergeCell ref="C9:C10"/>
    <mergeCell ref="B9:B10"/>
    <mergeCell ref="G9:G10"/>
    <mergeCell ref="H9:H10"/>
    <mergeCell ref="I9:I10"/>
    <mergeCell ref="J9:J10"/>
    <mergeCell ref="K9:K10"/>
    <mergeCell ref="L9:L10"/>
    <mergeCell ref="M9:M10"/>
    <mergeCell ref="N9:N10"/>
    <mergeCell ref="O9:O10"/>
    <mergeCell ref="P9:P10"/>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46"/>
  <sheetViews>
    <sheetView workbookViewId="0">
      <selection activeCell="B10" sqref="B10:B11"/>
    </sheetView>
  </sheetViews>
  <sheetFormatPr baseColWidth="10" defaultRowHeight="15" x14ac:dyDescent="0.25"/>
  <cols>
    <col min="2" max="2" width="50.28515625" style="454" customWidth="1"/>
    <col min="3" max="3" width="20" customWidth="1"/>
  </cols>
  <sheetData>
    <row r="1" spans="1:28" ht="15.75" x14ac:dyDescent="0.25">
      <c r="A1" s="1"/>
      <c r="B1" s="691" t="s">
        <v>0</v>
      </c>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row>
    <row r="2" spans="1:28" ht="15.75" x14ac:dyDescent="0.25">
      <c r="B2" s="691" t="s">
        <v>1</v>
      </c>
      <c r="C2" s="691"/>
      <c r="D2" s="691"/>
      <c r="E2" s="691"/>
      <c r="F2" s="691"/>
      <c r="G2" s="691"/>
      <c r="H2" s="691"/>
      <c r="I2" s="691"/>
      <c r="J2" s="691"/>
      <c r="K2" s="691"/>
      <c r="L2" s="691"/>
      <c r="M2" s="691"/>
      <c r="N2" s="691"/>
      <c r="O2" s="691"/>
      <c r="P2" s="691"/>
      <c r="Q2" s="691"/>
      <c r="R2" s="691"/>
      <c r="S2" s="691"/>
      <c r="T2" s="691"/>
      <c r="U2" s="691"/>
      <c r="V2" s="691"/>
      <c r="W2" s="691"/>
      <c r="X2" s="691"/>
      <c r="Y2" s="691"/>
      <c r="Z2" s="691"/>
      <c r="AA2" s="691"/>
      <c r="AB2" s="691"/>
    </row>
    <row r="3" spans="1:28" ht="15.75" x14ac:dyDescent="0.25">
      <c r="B3" s="691" t="s">
        <v>548</v>
      </c>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row>
    <row r="4" spans="1:28" ht="15.75" x14ac:dyDescent="0.25">
      <c r="B4" s="691" t="s">
        <v>549</v>
      </c>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row>
    <row r="5" spans="1:28" ht="15.75" x14ac:dyDescent="0.25">
      <c r="A5" s="2"/>
      <c r="B5" s="666"/>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row>
    <row r="6" spans="1:28" x14ac:dyDescent="0.25">
      <c r="A6" s="739" t="s">
        <v>4</v>
      </c>
      <c r="B6" s="739"/>
      <c r="C6" s="739"/>
      <c r="D6" s="739"/>
      <c r="E6" s="739"/>
      <c r="F6" s="739"/>
      <c r="G6" s="746" t="s">
        <v>5</v>
      </c>
      <c r="H6" s="746"/>
      <c r="I6" s="746"/>
      <c r="J6" s="746"/>
      <c r="K6" s="746"/>
      <c r="L6" s="746"/>
      <c r="M6" s="746"/>
      <c r="N6" s="746"/>
      <c r="O6" s="746"/>
      <c r="P6" s="746"/>
      <c r="Q6" s="746"/>
      <c r="R6" s="746"/>
      <c r="S6" s="746"/>
      <c r="T6" s="746"/>
      <c r="U6" s="746"/>
      <c r="V6" s="746"/>
      <c r="W6" s="746"/>
      <c r="X6" s="746"/>
      <c r="Y6" s="746"/>
      <c r="Z6" s="746"/>
      <c r="AA6" s="746"/>
      <c r="AB6" s="747"/>
    </row>
    <row r="7" spans="1:28" x14ac:dyDescent="0.25">
      <c r="A7" s="739"/>
      <c r="B7" s="739"/>
      <c r="C7" s="739"/>
      <c r="D7" s="739"/>
      <c r="E7" s="739"/>
      <c r="F7" s="739"/>
      <c r="G7" s="746" t="s">
        <v>6</v>
      </c>
      <c r="H7" s="746"/>
      <c r="I7" s="746"/>
      <c r="J7" s="747"/>
      <c r="K7" s="748" t="s">
        <v>7</v>
      </c>
      <c r="L7" s="746"/>
      <c r="M7" s="746"/>
      <c r="N7" s="747"/>
      <c r="O7" s="748" t="s">
        <v>8</v>
      </c>
      <c r="P7" s="746"/>
      <c r="Q7" s="746"/>
      <c r="R7" s="746"/>
      <c r="S7" s="748" t="s">
        <v>9</v>
      </c>
      <c r="T7" s="746"/>
      <c r="U7" s="746"/>
      <c r="V7" s="747"/>
      <c r="W7" s="748" t="s">
        <v>10</v>
      </c>
      <c r="X7" s="747"/>
      <c r="Y7" s="749" t="s">
        <v>11</v>
      </c>
      <c r="Z7" s="750"/>
      <c r="AA7" s="750"/>
      <c r="AB7" s="751"/>
    </row>
    <row r="8" spans="1:28" ht="15.75" thickBot="1" x14ac:dyDescent="0.3">
      <c r="A8" s="739"/>
      <c r="B8" s="739"/>
      <c r="C8" s="739"/>
      <c r="D8" s="739"/>
      <c r="E8" s="739"/>
      <c r="F8" s="739"/>
      <c r="G8" s="736" t="s">
        <v>12</v>
      </c>
      <c r="H8" s="737"/>
      <c r="I8" s="738" t="s">
        <v>13</v>
      </c>
      <c r="J8" s="735"/>
      <c r="K8" s="734" t="s">
        <v>14</v>
      </c>
      <c r="L8" s="735"/>
      <c r="M8" s="734" t="s">
        <v>15</v>
      </c>
      <c r="N8" s="735"/>
      <c r="O8" s="734" t="s">
        <v>16</v>
      </c>
      <c r="P8" s="735"/>
      <c r="Q8" s="734" t="s">
        <v>17</v>
      </c>
      <c r="R8" s="735"/>
      <c r="S8" s="734" t="s">
        <v>18</v>
      </c>
      <c r="T8" s="735"/>
      <c r="U8" s="734" t="s">
        <v>19</v>
      </c>
      <c r="V8" s="735"/>
      <c r="W8" s="734" t="s">
        <v>20</v>
      </c>
      <c r="X8" s="735"/>
      <c r="Y8" s="752"/>
      <c r="Z8" s="753"/>
      <c r="AA8" s="753"/>
      <c r="AB8" s="754"/>
    </row>
    <row r="9" spans="1:28" ht="39" thickTop="1" x14ac:dyDescent="0.25">
      <c r="A9" s="178" t="s">
        <v>21</v>
      </c>
      <c r="B9" s="179" t="s">
        <v>22</v>
      </c>
      <c r="C9" s="180" t="s">
        <v>23</v>
      </c>
      <c r="D9" s="757" t="s">
        <v>24</v>
      </c>
      <c r="E9" s="758"/>
      <c r="F9" s="122" t="s">
        <v>25</v>
      </c>
      <c r="G9" s="181" t="s">
        <v>26</v>
      </c>
      <c r="H9" s="181" t="s">
        <v>27</v>
      </c>
      <c r="I9" s="181" t="s">
        <v>26</v>
      </c>
      <c r="J9" s="181" t="s">
        <v>27</v>
      </c>
      <c r="K9" s="181" t="s">
        <v>26</v>
      </c>
      <c r="L9" s="181" t="s">
        <v>27</v>
      </c>
      <c r="M9" s="181" t="s">
        <v>26</v>
      </c>
      <c r="N9" s="181" t="s">
        <v>27</v>
      </c>
      <c r="O9" s="181" t="s">
        <v>26</v>
      </c>
      <c r="P9" s="181" t="s">
        <v>27</v>
      </c>
      <c r="Q9" s="122" t="s">
        <v>26</v>
      </c>
      <c r="R9" s="122" t="s">
        <v>27</v>
      </c>
      <c r="S9" s="122" t="s">
        <v>26</v>
      </c>
      <c r="T9" s="122" t="s">
        <v>27</v>
      </c>
      <c r="U9" s="122" t="s">
        <v>26</v>
      </c>
      <c r="V9" s="122" t="s">
        <v>27</v>
      </c>
      <c r="W9" s="122" t="s">
        <v>26</v>
      </c>
      <c r="X9" s="122" t="s">
        <v>27</v>
      </c>
      <c r="Y9" s="180" t="s">
        <v>28</v>
      </c>
      <c r="Z9" s="180" t="s">
        <v>29</v>
      </c>
      <c r="AA9" s="122" t="s">
        <v>30</v>
      </c>
      <c r="AB9" s="180" t="s">
        <v>31</v>
      </c>
    </row>
    <row r="10" spans="1:28" x14ac:dyDescent="0.25">
      <c r="A10" s="745"/>
      <c r="B10" s="737" t="s">
        <v>32</v>
      </c>
      <c r="C10" s="741" t="s">
        <v>33</v>
      </c>
      <c r="D10" s="742" t="s">
        <v>34</v>
      </c>
      <c r="E10" s="743"/>
      <c r="F10" s="744" t="s">
        <v>35</v>
      </c>
      <c r="G10" s="113" t="s">
        <v>36</v>
      </c>
      <c r="H10" s="113" t="s">
        <v>36</v>
      </c>
      <c r="I10" s="113" t="s">
        <v>36</v>
      </c>
      <c r="J10" s="113" t="s">
        <v>36</v>
      </c>
      <c r="K10" s="113" t="s">
        <v>36</v>
      </c>
      <c r="L10" s="113" t="s">
        <v>36</v>
      </c>
      <c r="M10" s="113" t="s">
        <v>36</v>
      </c>
      <c r="N10" s="113" t="s">
        <v>36</v>
      </c>
      <c r="O10" s="113" t="s">
        <v>36</v>
      </c>
      <c r="P10" s="113" t="s">
        <v>36</v>
      </c>
      <c r="Q10" s="113" t="s">
        <v>36</v>
      </c>
      <c r="R10" s="113" t="s">
        <v>36</v>
      </c>
      <c r="S10" s="113" t="s">
        <v>36</v>
      </c>
      <c r="T10" s="113" t="s">
        <v>36</v>
      </c>
      <c r="U10" s="113" t="s">
        <v>36</v>
      </c>
      <c r="V10" s="113" t="s">
        <v>36</v>
      </c>
      <c r="W10" s="113" t="s">
        <v>36</v>
      </c>
      <c r="X10" s="113" t="s">
        <v>36</v>
      </c>
      <c r="Y10" s="740" t="s">
        <v>37</v>
      </c>
      <c r="Z10" s="740" t="s">
        <v>37</v>
      </c>
      <c r="AA10" s="698"/>
      <c r="AB10" s="740" t="s">
        <v>37</v>
      </c>
    </row>
    <row r="11" spans="1:28" ht="36" customHeight="1" x14ac:dyDescent="0.25">
      <c r="A11" s="745"/>
      <c r="B11" s="737"/>
      <c r="C11" s="741"/>
      <c r="D11" s="129" t="s">
        <v>38</v>
      </c>
      <c r="E11" s="129" t="s">
        <v>39</v>
      </c>
      <c r="F11" s="744"/>
      <c r="G11" s="15" t="s">
        <v>37</v>
      </c>
      <c r="H11" s="15" t="s">
        <v>37</v>
      </c>
      <c r="I11" s="15" t="s">
        <v>37</v>
      </c>
      <c r="J11" s="15" t="s">
        <v>37</v>
      </c>
      <c r="K11" s="15" t="s">
        <v>37</v>
      </c>
      <c r="L11" s="15" t="s">
        <v>37</v>
      </c>
      <c r="M11" s="15" t="s">
        <v>37</v>
      </c>
      <c r="N11" s="15" t="s">
        <v>37</v>
      </c>
      <c r="O11" s="15" t="s">
        <v>37</v>
      </c>
      <c r="P11" s="15" t="s">
        <v>37</v>
      </c>
      <c r="Q11" s="15" t="s">
        <v>37</v>
      </c>
      <c r="R11" s="15" t="s">
        <v>37</v>
      </c>
      <c r="S11" s="15" t="s">
        <v>37</v>
      </c>
      <c r="T11" s="15" t="s">
        <v>37</v>
      </c>
      <c r="U11" s="15" t="s">
        <v>37</v>
      </c>
      <c r="V11" s="15" t="s">
        <v>37</v>
      </c>
      <c r="W11" s="15" t="s">
        <v>37</v>
      </c>
      <c r="X11" s="15" t="s">
        <v>37</v>
      </c>
      <c r="Y11" s="740"/>
      <c r="Z11" s="740"/>
      <c r="AA11" s="698"/>
      <c r="AB11" s="740"/>
    </row>
    <row r="12" spans="1:28" s="444" customFormat="1" ht="25.5" x14ac:dyDescent="0.25">
      <c r="A12" s="445">
        <v>1</v>
      </c>
      <c r="B12" s="487" t="s">
        <v>224</v>
      </c>
      <c r="C12" s="434" t="str">
        <f>IF(AA12&gt;=470000,"LPN",IF(AND(AA12&gt;190000,AA12&lt;470000),"LP",IF(AND(AA12&gt;=56000,AA12&lt;=190000),"3C","2C ")))</f>
        <v xml:space="preserve">2C </v>
      </c>
      <c r="D12" s="435" t="s">
        <v>550</v>
      </c>
      <c r="E12" s="432" t="s">
        <v>551</v>
      </c>
      <c r="F12" s="432" t="s">
        <v>552</v>
      </c>
      <c r="G12" s="209" t="s">
        <v>49</v>
      </c>
      <c r="H12" s="209" t="s">
        <v>49</v>
      </c>
      <c r="I12" s="209" t="s">
        <v>49</v>
      </c>
      <c r="J12" s="209" t="s">
        <v>49</v>
      </c>
      <c r="K12" s="209">
        <f>SUM(L12-8)</f>
        <v>41325</v>
      </c>
      <c r="L12" s="209">
        <f>SUM(M12*1)</f>
        <v>41333</v>
      </c>
      <c r="M12" s="209">
        <f>SUM(N12*1)</f>
        <v>41333</v>
      </c>
      <c r="N12" s="209">
        <f>SUM(O12-1)</f>
        <v>41333</v>
      </c>
      <c r="O12" s="209">
        <f>SUM(U12-3)</f>
        <v>41334</v>
      </c>
      <c r="P12" s="209">
        <f>SUM(U12*1)</f>
        <v>41337</v>
      </c>
      <c r="Q12" s="209" t="s">
        <v>49</v>
      </c>
      <c r="R12" s="209" t="s">
        <v>49</v>
      </c>
      <c r="S12" s="209" t="s">
        <v>49</v>
      </c>
      <c r="T12" s="209" t="s">
        <v>49</v>
      </c>
      <c r="U12" s="209">
        <f>SUM(V12-4)</f>
        <v>41337</v>
      </c>
      <c r="V12" s="209">
        <f>SUM(W12-4)</f>
        <v>41341</v>
      </c>
      <c r="W12" s="209">
        <f>SUM(X12-3)</f>
        <v>41345</v>
      </c>
      <c r="X12" s="209">
        <v>41348</v>
      </c>
      <c r="Y12" s="438"/>
      <c r="Z12" s="438"/>
      <c r="AA12" s="494">
        <f>1939+5817</f>
        <v>7756</v>
      </c>
      <c r="AB12" s="438"/>
    </row>
    <row r="13" spans="1:28" x14ac:dyDescent="0.25">
      <c r="A13" s="314"/>
      <c r="B13" s="474" t="s">
        <v>553</v>
      </c>
      <c r="C13" s="126"/>
      <c r="D13" s="127"/>
      <c r="E13" s="106"/>
      <c r="F13" s="107"/>
      <c r="G13" s="31"/>
      <c r="H13" s="31"/>
      <c r="I13" s="31"/>
      <c r="J13" s="31"/>
      <c r="K13" s="31"/>
      <c r="L13" s="31"/>
      <c r="M13" s="31"/>
      <c r="N13" s="31"/>
      <c r="O13" s="31"/>
      <c r="P13" s="31"/>
      <c r="Q13" s="31"/>
      <c r="R13" s="31"/>
      <c r="S13" s="31"/>
      <c r="T13" s="31"/>
      <c r="U13" s="31"/>
      <c r="V13" s="31"/>
      <c r="W13" s="31"/>
      <c r="X13" s="31"/>
      <c r="Y13" s="37"/>
      <c r="Z13" s="37"/>
      <c r="AA13" s="108"/>
      <c r="AB13" s="37"/>
    </row>
    <row r="14" spans="1:28" s="444" customFormat="1" ht="25.5" x14ac:dyDescent="0.25">
      <c r="A14" s="445">
        <v>2</v>
      </c>
      <c r="B14" s="487" t="s">
        <v>274</v>
      </c>
      <c r="C14" s="206" t="s">
        <v>289</v>
      </c>
      <c r="D14" s="435" t="s">
        <v>550</v>
      </c>
      <c r="E14" s="479" t="s">
        <v>554</v>
      </c>
      <c r="F14" s="432" t="s">
        <v>555</v>
      </c>
      <c r="G14" s="460" t="s">
        <v>49</v>
      </c>
      <c r="H14" s="460" t="s">
        <v>49</v>
      </c>
      <c r="I14" s="460" t="s">
        <v>49</v>
      </c>
      <c r="J14" s="460" t="s">
        <v>49</v>
      </c>
      <c r="K14" s="460" t="s">
        <v>49</v>
      </c>
      <c r="L14" s="460" t="s">
        <v>49</v>
      </c>
      <c r="M14" s="460" t="s">
        <v>49</v>
      </c>
      <c r="N14" s="460" t="s">
        <v>49</v>
      </c>
      <c r="O14" s="460" t="s">
        <v>49</v>
      </c>
      <c r="P14" s="460" t="s">
        <v>49</v>
      </c>
      <c r="Q14" s="460" t="s">
        <v>49</v>
      </c>
      <c r="R14" s="460" t="s">
        <v>49</v>
      </c>
      <c r="S14" s="460" t="s">
        <v>49</v>
      </c>
      <c r="T14" s="460" t="s">
        <v>49</v>
      </c>
      <c r="U14" s="209">
        <f>SUM(V14-2)</f>
        <v>41355</v>
      </c>
      <c r="V14" s="209">
        <f>SUM(W14-3)</f>
        <v>41357</v>
      </c>
      <c r="W14" s="460">
        <f>SUM(X14-2)</f>
        <v>41360</v>
      </c>
      <c r="X14" s="460">
        <v>41362</v>
      </c>
      <c r="Y14" s="210"/>
      <c r="Z14" s="210"/>
      <c r="AA14" s="443">
        <f>17500+52500</f>
        <v>70000</v>
      </c>
      <c r="AB14" s="433"/>
    </row>
    <row r="15" spans="1:28" x14ac:dyDescent="0.25">
      <c r="A15" s="314"/>
      <c r="B15" s="474" t="s">
        <v>556</v>
      </c>
      <c r="C15" s="129"/>
      <c r="D15" s="127"/>
      <c r="E15" s="109"/>
      <c r="F15" s="107"/>
      <c r="G15" s="110"/>
      <c r="H15" s="110"/>
      <c r="I15" s="110"/>
      <c r="J15" s="110"/>
      <c r="K15" s="110"/>
      <c r="L15" s="110"/>
      <c r="M15" s="110"/>
      <c r="N15" s="110"/>
      <c r="O15" s="110"/>
      <c r="P15" s="110"/>
      <c r="Q15" s="110"/>
      <c r="R15" s="110"/>
      <c r="S15" s="110"/>
      <c r="T15" s="110"/>
      <c r="U15" s="31"/>
      <c r="V15" s="31"/>
      <c r="W15" s="110"/>
      <c r="X15" s="110"/>
      <c r="Y15" s="42"/>
      <c r="Z15" s="42"/>
      <c r="AA15" s="111"/>
      <c r="AB15" s="44"/>
    </row>
    <row r="16" spans="1:28" x14ac:dyDescent="0.25">
      <c r="A16" s="314"/>
      <c r="B16" s="474" t="s">
        <v>557</v>
      </c>
      <c r="C16" s="129"/>
      <c r="D16" s="127"/>
      <c r="E16" s="109"/>
      <c r="F16" s="107"/>
      <c r="G16" s="110"/>
      <c r="H16" s="110"/>
      <c r="I16" s="110"/>
      <c r="J16" s="110"/>
      <c r="K16" s="110"/>
      <c r="L16" s="110"/>
      <c r="M16" s="110"/>
      <c r="N16" s="110"/>
      <c r="O16" s="110"/>
      <c r="P16" s="110"/>
      <c r="Q16" s="110"/>
      <c r="R16" s="110"/>
      <c r="S16" s="110"/>
      <c r="T16" s="110"/>
      <c r="U16" s="31"/>
      <c r="V16" s="31"/>
      <c r="W16" s="110"/>
      <c r="X16" s="110"/>
      <c r="Y16" s="42"/>
      <c r="Z16" s="42"/>
      <c r="AA16" s="111"/>
      <c r="AB16" s="44"/>
    </row>
    <row r="17" spans="1:28" x14ac:dyDescent="0.25">
      <c r="A17" s="314"/>
      <c r="B17" s="474" t="s">
        <v>558</v>
      </c>
      <c r="C17" s="129"/>
      <c r="D17" s="127"/>
      <c r="E17" s="109"/>
      <c r="F17" s="107"/>
      <c r="G17" s="110"/>
      <c r="H17" s="110"/>
      <c r="I17" s="110"/>
      <c r="J17" s="110"/>
      <c r="K17" s="110"/>
      <c r="L17" s="110"/>
      <c r="M17" s="110"/>
      <c r="N17" s="110"/>
      <c r="O17" s="110"/>
      <c r="P17" s="110"/>
      <c r="Q17" s="110"/>
      <c r="R17" s="110"/>
      <c r="S17" s="110"/>
      <c r="T17" s="110"/>
      <c r="U17" s="31"/>
      <c r="V17" s="31"/>
      <c r="W17" s="110"/>
      <c r="X17" s="110"/>
      <c r="Y17" s="42"/>
      <c r="Z17" s="42"/>
      <c r="AA17" s="111"/>
      <c r="AB17" s="44"/>
    </row>
    <row r="18" spans="1:28" x14ac:dyDescent="0.25">
      <c r="A18" s="314"/>
      <c r="B18" s="474" t="s">
        <v>559</v>
      </c>
      <c r="C18" s="129"/>
      <c r="D18" s="127"/>
      <c r="E18" s="109"/>
      <c r="F18" s="107"/>
      <c r="G18" s="110"/>
      <c r="H18" s="110"/>
      <c r="I18" s="110"/>
      <c r="J18" s="110"/>
      <c r="K18" s="110"/>
      <c r="L18" s="110"/>
      <c r="M18" s="110"/>
      <c r="N18" s="110"/>
      <c r="O18" s="110"/>
      <c r="P18" s="110"/>
      <c r="Q18" s="110"/>
      <c r="R18" s="110"/>
      <c r="S18" s="110"/>
      <c r="T18" s="110"/>
      <c r="U18" s="31"/>
      <c r="V18" s="31"/>
      <c r="W18" s="110"/>
      <c r="X18" s="110"/>
      <c r="Y18" s="42"/>
      <c r="Z18" s="42"/>
      <c r="AA18" s="111"/>
      <c r="AB18" s="44"/>
    </row>
    <row r="19" spans="1:28" x14ac:dyDescent="0.25">
      <c r="A19" s="314"/>
      <c r="B19" s="474" t="s">
        <v>560</v>
      </c>
      <c r="C19" s="129"/>
      <c r="D19" s="127"/>
      <c r="E19" s="109"/>
      <c r="F19" s="107"/>
      <c r="G19" s="110"/>
      <c r="H19" s="110"/>
      <c r="I19" s="110"/>
      <c r="J19" s="110"/>
      <c r="K19" s="110"/>
      <c r="L19" s="110"/>
      <c r="M19" s="110"/>
      <c r="N19" s="110"/>
      <c r="O19" s="110"/>
      <c r="P19" s="110"/>
      <c r="Q19" s="110"/>
      <c r="R19" s="110"/>
      <c r="S19" s="110"/>
      <c r="T19" s="110"/>
      <c r="U19" s="31"/>
      <c r="V19" s="31"/>
      <c r="W19" s="110"/>
      <c r="X19" s="110"/>
      <c r="Y19" s="42"/>
      <c r="Z19" s="42"/>
      <c r="AA19" s="111"/>
      <c r="AB19" s="44"/>
    </row>
    <row r="20" spans="1:28" x14ac:dyDescent="0.25">
      <c r="A20" s="314"/>
      <c r="B20" s="138" t="s">
        <v>561</v>
      </c>
      <c r="C20" s="129"/>
      <c r="D20" s="127"/>
      <c r="E20" s="109"/>
      <c r="F20" s="107"/>
      <c r="G20" s="110"/>
      <c r="H20" s="110"/>
      <c r="I20" s="110"/>
      <c r="J20" s="110"/>
      <c r="K20" s="110"/>
      <c r="L20" s="110"/>
      <c r="M20" s="110"/>
      <c r="N20" s="110"/>
      <c r="O20" s="110"/>
      <c r="P20" s="110"/>
      <c r="Q20" s="110"/>
      <c r="R20" s="110"/>
      <c r="S20" s="110"/>
      <c r="T20" s="110"/>
      <c r="U20" s="31"/>
      <c r="V20" s="31"/>
      <c r="W20" s="110"/>
      <c r="X20" s="110"/>
      <c r="Y20" s="42"/>
      <c r="Z20" s="42"/>
      <c r="AA20" s="111"/>
      <c r="AB20" s="44"/>
    </row>
    <row r="21" spans="1:28" x14ac:dyDescent="0.25">
      <c r="A21" s="314"/>
      <c r="B21" s="138" t="s">
        <v>562</v>
      </c>
      <c r="C21" s="129"/>
      <c r="D21" s="127"/>
      <c r="E21" s="109"/>
      <c r="F21" s="107"/>
      <c r="G21" s="110"/>
      <c r="H21" s="110"/>
      <c r="I21" s="110"/>
      <c r="J21" s="110"/>
      <c r="K21" s="110"/>
      <c r="L21" s="110"/>
      <c r="M21" s="110"/>
      <c r="N21" s="110"/>
      <c r="O21" s="110"/>
      <c r="P21" s="110"/>
      <c r="Q21" s="110"/>
      <c r="R21" s="110"/>
      <c r="S21" s="110"/>
      <c r="T21" s="110"/>
      <c r="U21" s="31"/>
      <c r="V21" s="31"/>
      <c r="W21" s="110"/>
      <c r="X21" s="110"/>
      <c r="Y21" s="42"/>
      <c r="Z21" s="42"/>
      <c r="AA21" s="111"/>
      <c r="AB21" s="44"/>
    </row>
    <row r="22" spans="1:28" x14ac:dyDescent="0.25">
      <c r="A22" s="314"/>
      <c r="B22" s="138" t="s">
        <v>563</v>
      </c>
      <c r="C22" s="129"/>
      <c r="D22" s="127"/>
      <c r="E22" s="109"/>
      <c r="F22" s="107"/>
      <c r="G22" s="110"/>
      <c r="H22" s="110"/>
      <c r="I22" s="110"/>
      <c r="J22" s="110"/>
      <c r="K22" s="110"/>
      <c r="L22" s="110"/>
      <c r="M22" s="110"/>
      <c r="N22" s="110"/>
      <c r="O22" s="110"/>
      <c r="P22" s="110"/>
      <c r="Q22" s="110"/>
      <c r="R22" s="110"/>
      <c r="S22" s="110"/>
      <c r="T22" s="110"/>
      <c r="U22" s="31"/>
      <c r="V22" s="31"/>
      <c r="W22" s="110"/>
      <c r="X22" s="110"/>
      <c r="Y22" s="42"/>
      <c r="Z22" s="42"/>
      <c r="AA22" s="111"/>
      <c r="AB22" s="44"/>
    </row>
    <row r="23" spans="1:28" s="444" customFormat="1" ht="25.5" x14ac:dyDescent="0.25">
      <c r="A23" s="445">
        <v>3</v>
      </c>
      <c r="B23" s="487" t="s">
        <v>276</v>
      </c>
      <c r="C23" s="206" t="str">
        <f>IF(AA23&gt;=470000,"LPN",IF(AND(AA23&gt;190000,AA23&lt;470000),"LP",IF(AND(AA23&gt;=56000,AA23&lt;=190000),"3C","2C ")))</f>
        <v xml:space="preserve">2C </v>
      </c>
      <c r="D23" s="435" t="s">
        <v>550</v>
      </c>
      <c r="E23" s="479" t="s">
        <v>564</v>
      </c>
      <c r="F23" s="433" t="s">
        <v>555</v>
      </c>
      <c r="G23" s="209" t="s">
        <v>49</v>
      </c>
      <c r="H23" s="209" t="s">
        <v>49</v>
      </c>
      <c r="I23" s="209" t="s">
        <v>49</v>
      </c>
      <c r="J23" s="209" t="s">
        <v>49</v>
      </c>
      <c r="K23" s="209">
        <f>SUM(L23-8)</f>
        <v>41339</v>
      </c>
      <c r="L23" s="209">
        <f>SUM(M23*1)</f>
        <v>41347</v>
      </c>
      <c r="M23" s="209">
        <f>SUM(N23*1)</f>
        <v>41347</v>
      </c>
      <c r="N23" s="209">
        <f>SUM(O23-1)</f>
        <v>41347</v>
      </c>
      <c r="O23" s="209">
        <f>SUM(U23-3)</f>
        <v>41348</v>
      </c>
      <c r="P23" s="209">
        <f>SUM(U23*1)</f>
        <v>41351</v>
      </c>
      <c r="Q23" s="209" t="s">
        <v>49</v>
      </c>
      <c r="R23" s="209" t="s">
        <v>49</v>
      </c>
      <c r="S23" s="209" t="s">
        <v>49</v>
      </c>
      <c r="T23" s="209" t="s">
        <v>49</v>
      </c>
      <c r="U23" s="209">
        <f>SUM(V23-4)</f>
        <v>41351</v>
      </c>
      <c r="V23" s="209">
        <f>SUM(W23-4)</f>
        <v>41355</v>
      </c>
      <c r="W23" s="209">
        <f>SUM(X23-3)</f>
        <v>41359</v>
      </c>
      <c r="X23" s="209">
        <v>41362</v>
      </c>
      <c r="Y23" s="210"/>
      <c r="Z23" s="210"/>
      <c r="AA23" s="443">
        <f>2625+7875</f>
        <v>10500</v>
      </c>
      <c r="AB23" s="433"/>
    </row>
    <row r="24" spans="1:28" x14ac:dyDescent="0.25">
      <c r="A24" s="314"/>
      <c r="B24" s="138" t="s">
        <v>565</v>
      </c>
      <c r="C24" s="129"/>
      <c r="D24" s="127"/>
      <c r="E24" s="109"/>
      <c r="F24" s="107"/>
      <c r="G24" s="31"/>
      <c r="H24" s="31"/>
      <c r="I24" s="31"/>
      <c r="J24" s="31"/>
      <c r="K24" s="31"/>
      <c r="L24" s="31"/>
      <c r="M24" s="31"/>
      <c r="N24" s="31"/>
      <c r="O24" s="31"/>
      <c r="P24" s="31"/>
      <c r="Q24" s="31"/>
      <c r="R24" s="31"/>
      <c r="S24" s="31"/>
      <c r="T24" s="31"/>
      <c r="U24" s="31"/>
      <c r="V24" s="31"/>
      <c r="W24" s="31"/>
      <c r="X24" s="31"/>
      <c r="Y24" s="42"/>
      <c r="Z24" s="42"/>
      <c r="AA24" s="111"/>
      <c r="AB24" s="44"/>
    </row>
    <row r="25" spans="1:28" x14ac:dyDescent="0.25">
      <c r="A25" s="314"/>
      <c r="B25" s="138" t="s">
        <v>566</v>
      </c>
      <c r="C25" s="129"/>
      <c r="D25" s="127"/>
      <c r="E25" s="109"/>
      <c r="F25" s="107"/>
      <c r="G25" s="31"/>
      <c r="H25" s="31"/>
      <c r="I25" s="31"/>
      <c r="J25" s="31"/>
      <c r="K25" s="31"/>
      <c r="L25" s="31"/>
      <c r="M25" s="31"/>
      <c r="N25" s="31"/>
      <c r="O25" s="31"/>
      <c r="P25" s="31"/>
      <c r="Q25" s="31"/>
      <c r="R25" s="31"/>
      <c r="S25" s="31"/>
      <c r="T25" s="31"/>
      <c r="U25" s="31"/>
      <c r="V25" s="31"/>
      <c r="W25" s="31"/>
      <c r="X25" s="31"/>
      <c r="Y25" s="42"/>
      <c r="Z25" s="42"/>
      <c r="AA25" s="111"/>
      <c r="AB25" s="44"/>
    </row>
    <row r="26" spans="1:28" x14ac:dyDescent="0.25">
      <c r="A26" s="314"/>
      <c r="B26" s="474" t="s">
        <v>567</v>
      </c>
      <c r="C26" s="129"/>
      <c r="D26" s="127"/>
      <c r="E26" s="109"/>
      <c r="F26" s="107"/>
      <c r="G26" s="31"/>
      <c r="H26" s="31"/>
      <c r="I26" s="31"/>
      <c r="J26" s="31"/>
      <c r="K26" s="31"/>
      <c r="L26" s="31"/>
      <c r="M26" s="31"/>
      <c r="N26" s="31"/>
      <c r="O26" s="31"/>
      <c r="P26" s="31"/>
      <c r="Q26" s="31"/>
      <c r="R26" s="31"/>
      <c r="S26" s="31"/>
      <c r="T26" s="31"/>
      <c r="U26" s="31"/>
      <c r="V26" s="31"/>
      <c r="W26" s="31"/>
      <c r="X26" s="31"/>
      <c r="Y26" s="42"/>
      <c r="Z26" s="42"/>
      <c r="AA26" s="111"/>
      <c r="AB26" s="44"/>
    </row>
    <row r="27" spans="1:28" x14ac:dyDescent="0.25">
      <c r="A27" s="314"/>
      <c r="B27" s="474" t="s">
        <v>568</v>
      </c>
      <c r="C27" s="129"/>
      <c r="D27" s="127"/>
      <c r="E27" s="109"/>
      <c r="F27" s="107"/>
      <c r="G27" s="31"/>
      <c r="H27" s="31"/>
      <c r="I27" s="31"/>
      <c r="J27" s="31"/>
      <c r="K27" s="31"/>
      <c r="L27" s="31"/>
      <c r="M27" s="31"/>
      <c r="N27" s="31"/>
      <c r="O27" s="31"/>
      <c r="P27" s="31"/>
      <c r="Q27" s="31"/>
      <c r="R27" s="31"/>
      <c r="S27" s="31"/>
      <c r="T27" s="31"/>
      <c r="U27" s="31"/>
      <c r="V27" s="31"/>
      <c r="W27" s="31"/>
      <c r="X27" s="31"/>
      <c r="Y27" s="42"/>
      <c r="Z27" s="42"/>
      <c r="AA27" s="111"/>
      <c r="AB27" s="44"/>
    </row>
    <row r="28" spans="1:28" x14ac:dyDescent="0.25">
      <c r="A28" s="314"/>
      <c r="B28" s="474" t="s">
        <v>569</v>
      </c>
      <c r="C28" s="129"/>
      <c r="D28" s="127"/>
      <c r="E28" s="109"/>
      <c r="F28" s="107"/>
      <c r="G28" s="31"/>
      <c r="H28" s="31"/>
      <c r="I28" s="31"/>
      <c r="J28" s="31"/>
      <c r="K28" s="31"/>
      <c r="L28" s="31"/>
      <c r="M28" s="31"/>
      <c r="N28" s="31"/>
      <c r="O28" s="31"/>
      <c r="P28" s="31"/>
      <c r="Q28" s="31"/>
      <c r="R28" s="31"/>
      <c r="S28" s="31"/>
      <c r="T28" s="31"/>
      <c r="U28" s="31"/>
      <c r="V28" s="31"/>
      <c r="W28" s="31"/>
      <c r="X28" s="31"/>
      <c r="Y28" s="42"/>
      <c r="Z28" s="42"/>
      <c r="AA28" s="111"/>
      <c r="AB28" s="44"/>
    </row>
    <row r="29" spans="1:28" x14ac:dyDescent="0.25">
      <c r="A29" s="314"/>
      <c r="B29" s="474" t="s">
        <v>570</v>
      </c>
      <c r="C29" s="129"/>
      <c r="D29" s="127"/>
      <c r="E29" s="109"/>
      <c r="F29" s="107"/>
      <c r="G29" s="31"/>
      <c r="H29" s="31"/>
      <c r="I29" s="31"/>
      <c r="J29" s="31"/>
      <c r="K29" s="31"/>
      <c r="L29" s="31"/>
      <c r="M29" s="31"/>
      <c r="N29" s="31"/>
      <c r="O29" s="31"/>
      <c r="P29" s="31"/>
      <c r="Q29" s="31"/>
      <c r="R29" s="31"/>
      <c r="S29" s="31"/>
      <c r="T29" s="31"/>
      <c r="U29" s="31"/>
      <c r="V29" s="31"/>
      <c r="W29" s="31"/>
      <c r="X29" s="31"/>
      <c r="Y29" s="42"/>
      <c r="Z29" s="42"/>
      <c r="AA29" s="111"/>
      <c r="AB29" s="44"/>
    </row>
    <row r="30" spans="1:28" x14ac:dyDescent="0.25">
      <c r="A30" s="314"/>
      <c r="B30" s="474" t="s">
        <v>571</v>
      </c>
      <c r="C30" s="129"/>
      <c r="D30" s="127"/>
      <c r="E30" s="109"/>
      <c r="F30" s="107"/>
      <c r="G30" s="31"/>
      <c r="H30" s="31"/>
      <c r="I30" s="31"/>
      <c r="J30" s="31"/>
      <c r="K30" s="31"/>
      <c r="L30" s="31"/>
      <c r="M30" s="31"/>
      <c r="N30" s="31"/>
      <c r="O30" s="31"/>
      <c r="P30" s="31"/>
      <c r="Q30" s="31"/>
      <c r="R30" s="31"/>
      <c r="S30" s="31"/>
      <c r="T30" s="31"/>
      <c r="U30" s="31"/>
      <c r="V30" s="31"/>
      <c r="W30" s="31"/>
      <c r="X30" s="31"/>
      <c r="Y30" s="42"/>
      <c r="Z30" s="42"/>
      <c r="AA30" s="111"/>
      <c r="AB30" s="44"/>
    </row>
    <row r="31" spans="1:28" x14ac:dyDescent="0.25">
      <c r="A31" s="314"/>
      <c r="B31" s="138" t="s">
        <v>572</v>
      </c>
      <c r="C31" s="129"/>
      <c r="D31" s="127"/>
      <c r="E31" s="109"/>
      <c r="F31" s="107"/>
      <c r="G31" s="31"/>
      <c r="H31" s="31"/>
      <c r="I31" s="31"/>
      <c r="J31" s="31"/>
      <c r="K31" s="31"/>
      <c r="L31" s="31"/>
      <c r="M31" s="31"/>
      <c r="N31" s="31"/>
      <c r="O31" s="31"/>
      <c r="P31" s="31"/>
      <c r="Q31" s="31"/>
      <c r="R31" s="31"/>
      <c r="S31" s="31"/>
      <c r="T31" s="31"/>
      <c r="U31" s="31"/>
      <c r="V31" s="31"/>
      <c r="W31" s="31"/>
      <c r="X31" s="31"/>
      <c r="Y31" s="42"/>
      <c r="Z31" s="42"/>
      <c r="AA31" s="111"/>
      <c r="AB31" s="44"/>
    </row>
    <row r="32" spans="1:28" x14ac:dyDescent="0.25">
      <c r="A32" s="314"/>
      <c r="B32" s="138" t="s">
        <v>573</v>
      </c>
      <c r="C32" s="129"/>
      <c r="D32" s="127"/>
      <c r="E32" s="109"/>
      <c r="F32" s="107"/>
      <c r="G32" s="31"/>
      <c r="H32" s="31"/>
      <c r="I32" s="31"/>
      <c r="J32" s="31"/>
      <c r="K32" s="31"/>
      <c r="L32" s="31"/>
      <c r="M32" s="31"/>
      <c r="N32" s="31"/>
      <c r="O32" s="31"/>
      <c r="P32" s="31"/>
      <c r="Q32" s="31"/>
      <c r="R32" s="31"/>
      <c r="S32" s="31"/>
      <c r="T32" s="31"/>
      <c r="U32" s="31"/>
      <c r="V32" s="31"/>
      <c r="W32" s="31"/>
      <c r="X32" s="31"/>
      <c r="Y32" s="42"/>
      <c r="Z32" s="42"/>
      <c r="AA32" s="111"/>
      <c r="AB32" s="44"/>
    </row>
    <row r="33" spans="1:28" x14ac:dyDescent="0.25">
      <c r="A33" s="314"/>
      <c r="B33" s="138" t="s">
        <v>574</v>
      </c>
      <c r="C33" s="129"/>
      <c r="D33" s="127"/>
      <c r="E33" s="109"/>
      <c r="F33" s="107"/>
      <c r="G33" s="31"/>
      <c r="H33" s="31"/>
      <c r="I33" s="31"/>
      <c r="J33" s="31"/>
      <c r="K33" s="31"/>
      <c r="L33" s="31"/>
      <c r="M33" s="31"/>
      <c r="N33" s="31"/>
      <c r="O33" s="31"/>
      <c r="P33" s="31"/>
      <c r="Q33" s="31"/>
      <c r="R33" s="31"/>
      <c r="S33" s="31"/>
      <c r="T33" s="31"/>
      <c r="U33" s="31"/>
      <c r="V33" s="31"/>
      <c r="W33" s="31"/>
      <c r="X33" s="31"/>
      <c r="Y33" s="42"/>
      <c r="Z33" s="42"/>
      <c r="AA33" s="111"/>
      <c r="AB33" s="44"/>
    </row>
    <row r="34" spans="1:28" x14ac:dyDescent="0.25">
      <c r="A34" s="314"/>
      <c r="B34" s="474" t="s">
        <v>575</v>
      </c>
      <c r="C34" s="129"/>
      <c r="D34" s="127"/>
      <c r="E34" s="109"/>
      <c r="F34" s="107"/>
      <c r="G34" s="31"/>
      <c r="H34" s="31"/>
      <c r="I34" s="31"/>
      <c r="J34" s="31"/>
      <c r="K34" s="31"/>
      <c r="L34" s="31"/>
      <c r="M34" s="31"/>
      <c r="N34" s="31"/>
      <c r="O34" s="31"/>
      <c r="P34" s="31"/>
      <c r="Q34" s="31"/>
      <c r="R34" s="31"/>
      <c r="S34" s="31"/>
      <c r="T34" s="31"/>
      <c r="U34" s="31"/>
      <c r="V34" s="31"/>
      <c r="W34" s="31"/>
      <c r="X34" s="31"/>
      <c r="Y34" s="42"/>
      <c r="Z34" s="42"/>
      <c r="AA34" s="111"/>
      <c r="AB34" s="44"/>
    </row>
    <row r="35" spans="1:28" s="444" customFormat="1" ht="25.5" x14ac:dyDescent="0.25">
      <c r="A35" s="445">
        <v>4</v>
      </c>
      <c r="B35" s="487" t="s">
        <v>576</v>
      </c>
      <c r="C35" s="206" t="str">
        <f>IF(AA35&gt;=470000,"LPN",IF(AND(AA35&gt;190000,AA35&lt;470000),"LP",IF(AND(AA35&gt;=56000,AA35&lt;=190000),"3C","2C ")))</f>
        <v xml:space="preserve">2C </v>
      </c>
      <c r="D35" s="435" t="s">
        <v>550</v>
      </c>
      <c r="E35" s="479" t="s">
        <v>577</v>
      </c>
      <c r="F35" s="432" t="s">
        <v>578</v>
      </c>
      <c r="G35" s="209" t="s">
        <v>49</v>
      </c>
      <c r="H35" s="209" t="s">
        <v>49</v>
      </c>
      <c r="I35" s="209" t="s">
        <v>49</v>
      </c>
      <c r="J35" s="209" t="s">
        <v>49</v>
      </c>
      <c r="K35" s="209">
        <f>SUM(L35-8)</f>
        <v>41346</v>
      </c>
      <c r="L35" s="209">
        <f>SUM(M35*1)</f>
        <v>41354</v>
      </c>
      <c r="M35" s="209">
        <f>SUM(N35*1)</f>
        <v>41354</v>
      </c>
      <c r="N35" s="209">
        <f>SUM(O35-1)</f>
        <v>41354</v>
      </c>
      <c r="O35" s="209">
        <f>SUM(U35-3)</f>
        <v>41355</v>
      </c>
      <c r="P35" s="209">
        <f>SUM(U35*1)</f>
        <v>41358</v>
      </c>
      <c r="Q35" s="209" t="s">
        <v>49</v>
      </c>
      <c r="R35" s="209" t="s">
        <v>49</v>
      </c>
      <c r="S35" s="209" t="s">
        <v>49</v>
      </c>
      <c r="T35" s="209" t="s">
        <v>49</v>
      </c>
      <c r="U35" s="209">
        <f>SUM(V35-4)</f>
        <v>41358</v>
      </c>
      <c r="V35" s="209">
        <f>SUM(W35-4)</f>
        <v>41362</v>
      </c>
      <c r="W35" s="209">
        <f>SUM(X35-3)</f>
        <v>41366</v>
      </c>
      <c r="X35" s="209">
        <v>41369</v>
      </c>
      <c r="Y35" s="210"/>
      <c r="Z35" s="210"/>
      <c r="AA35" s="443">
        <f>2500+7500</f>
        <v>10000</v>
      </c>
      <c r="AB35" s="433"/>
    </row>
    <row r="36" spans="1:28" x14ac:dyDescent="0.25">
      <c r="A36" s="314"/>
      <c r="B36" s="474" t="s">
        <v>579</v>
      </c>
      <c r="C36" s="129"/>
      <c r="D36" s="127"/>
      <c r="E36" s="109"/>
      <c r="F36" s="107"/>
      <c r="G36" s="31"/>
      <c r="H36" s="31"/>
      <c r="I36" s="31"/>
      <c r="J36" s="31"/>
      <c r="K36" s="31"/>
      <c r="L36" s="31"/>
      <c r="M36" s="31"/>
      <c r="N36" s="31"/>
      <c r="O36" s="31"/>
      <c r="P36" s="31"/>
      <c r="Q36" s="31"/>
      <c r="R36" s="31"/>
      <c r="S36" s="31"/>
      <c r="T36" s="31"/>
      <c r="U36" s="31"/>
      <c r="V36" s="31"/>
      <c r="W36" s="31"/>
      <c r="X36" s="31"/>
      <c r="Y36" s="42"/>
      <c r="Z36" s="42"/>
      <c r="AA36" s="111"/>
      <c r="AB36" s="44"/>
    </row>
    <row r="37" spans="1:28" x14ac:dyDescent="0.25">
      <c r="A37" s="314"/>
      <c r="B37" s="474" t="s">
        <v>580</v>
      </c>
      <c r="C37" s="129"/>
      <c r="D37" s="127"/>
      <c r="E37" s="109"/>
      <c r="F37" s="107"/>
      <c r="G37" s="31"/>
      <c r="H37" s="31"/>
      <c r="I37" s="31"/>
      <c r="J37" s="31"/>
      <c r="K37" s="31"/>
      <c r="L37" s="31"/>
      <c r="M37" s="31"/>
      <c r="N37" s="31"/>
      <c r="O37" s="31"/>
      <c r="P37" s="31"/>
      <c r="Q37" s="31"/>
      <c r="R37" s="31"/>
      <c r="S37" s="31"/>
      <c r="T37" s="31"/>
      <c r="U37" s="31"/>
      <c r="V37" s="31"/>
      <c r="W37" s="31"/>
      <c r="X37" s="31"/>
      <c r="Y37" s="42"/>
      <c r="Z37" s="42"/>
      <c r="AA37" s="111"/>
      <c r="AB37" s="44"/>
    </row>
    <row r="38" spans="1:28" x14ac:dyDescent="0.25">
      <c r="A38" s="314"/>
      <c r="B38" s="474" t="s">
        <v>581</v>
      </c>
      <c r="C38" s="129"/>
      <c r="D38" s="127"/>
      <c r="E38" s="109"/>
      <c r="F38" s="107"/>
      <c r="G38" s="31"/>
      <c r="H38" s="31"/>
      <c r="I38" s="31"/>
      <c r="J38" s="31"/>
      <c r="K38" s="31"/>
      <c r="L38" s="31"/>
      <c r="M38" s="31"/>
      <c r="N38" s="31"/>
      <c r="O38" s="31"/>
      <c r="P38" s="31"/>
      <c r="Q38" s="31"/>
      <c r="R38" s="31"/>
      <c r="S38" s="31"/>
      <c r="T38" s="31"/>
      <c r="U38" s="31"/>
      <c r="V38" s="31"/>
      <c r="W38" s="31"/>
      <c r="X38" s="31"/>
      <c r="Y38" s="42"/>
      <c r="Z38" s="42"/>
      <c r="AA38" s="111"/>
      <c r="AB38" s="44"/>
    </row>
    <row r="39" spans="1:28" x14ac:dyDescent="0.25">
      <c r="A39" s="314"/>
      <c r="B39" s="474" t="s">
        <v>582</v>
      </c>
      <c r="C39" s="129"/>
      <c r="D39" s="127"/>
      <c r="E39" s="109"/>
      <c r="F39" s="107"/>
      <c r="G39" s="31"/>
      <c r="H39" s="31"/>
      <c r="I39" s="31"/>
      <c r="J39" s="31"/>
      <c r="K39" s="31"/>
      <c r="L39" s="31"/>
      <c r="M39" s="31"/>
      <c r="N39" s="31"/>
      <c r="O39" s="31"/>
      <c r="P39" s="31"/>
      <c r="Q39" s="31"/>
      <c r="R39" s="31"/>
      <c r="S39" s="31"/>
      <c r="T39" s="31"/>
      <c r="U39" s="31"/>
      <c r="V39" s="31"/>
      <c r="W39" s="31"/>
      <c r="X39" s="31"/>
      <c r="Y39" s="42"/>
      <c r="Z39" s="42"/>
      <c r="AA39" s="111"/>
      <c r="AB39" s="44"/>
    </row>
    <row r="40" spans="1:28" x14ac:dyDescent="0.25">
      <c r="A40" s="314"/>
      <c r="B40" s="474" t="s">
        <v>583</v>
      </c>
      <c r="C40" s="129"/>
      <c r="D40" s="127"/>
      <c r="E40" s="109"/>
      <c r="F40" s="107"/>
      <c r="G40" s="31"/>
      <c r="H40" s="31"/>
      <c r="I40" s="31"/>
      <c r="J40" s="31"/>
      <c r="K40" s="31"/>
      <c r="L40" s="31"/>
      <c r="M40" s="31"/>
      <c r="N40" s="31"/>
      <c r="O40" s="31"/>
      <c r="P40" s="31"/>
      <c r="Q40" s="31"/>
      <c r="R40" s="31"/>
      <c r="S40" s="31"/>
      <c r="T40" s="31"/>
      <c r="U40" s="31"/>
      <c r="V40" s="31"/>
      <c r="W40" s="31"/>
      <c r="X40" s="31"/>
      <c r="Y40" s="42"/>
      <c r="Z40" s="42"/>
      <c r="AA40" s="111"/>
      <c r="AB40" s="44"/>
    </row>
    <row r="41" spans="1:28" x14ac:dyDescent="0.25">
      <c r="A41" s="314"/>
      <c r="B41" s="474" t="s">
        <v>584</v>
      </c>
      <c r="C41" s="129"/>
      <c r="D41" s="127"/>
      <c r="E41" s="109"/>
      <c r="F41" s="107"/>
      <c r="G41" s="31"/>
      <c r="H41" s="31"/>
      <c r="I41" s="31"/>
      <c r="J41" s="31"/>
      <c r="K41" s="31"/>
      <c r="L41" s="31"/>
      <c r="M41" s="31"/>
      <c r="N41" s="31"/>
      <c r="O41" s="31"/>
      <c r="P41" s="31"/>
      <c r="Q41" s="31"/>
      <c r="R41" s="31"/>
      <c r="S41" s="31"/>
      <c r="T41" s="31"/>
      <c r="U41" s="31"/>
      <c r="V41" s="31"/>
      <c r="W41" s="31"/>
      <c r="X41" s="31"/>
      <c r="Y41" s="42"/>
      <c r="Z41" s="42"/>
      <c r="AA41" s="111"/>
      <c r="AB41" s="44"/>
    </row>
    <row r="42" spans="1:28" x14ac:dyDescent="0.25">
      <c r="A42" s="314"/>
      <c r="B42" s="474" t="s">
        <v>585</v>
      </c>
      <c r="C42" s="129"/>
      <c r="D42" s="127"/>
      <c r="E42" s="109"/>
      <c r="F42" s="107"/>
      <c r="G42" s="31"/>
      <c r="H42" s="31"/>
      <c r="I42" s="31"/>
      <c r="J42" s="31"/>
      <c r="K42" s="31"/>
      <c r="L42" s="31"/>
      <c r="M42" s="31"/>
      <c r="N42" s="31"/>
      <c r="O42" s="31"/>
      <c r="P42" s="31"/>
      <c r="Q42" s="31"/>
      <c r="R42" s="31"/>
      <c r="S42" s="31"/>
      <c r="T42" s="31"/>
      <c r="U42" s="31"/>
      <c r="V42" s="31"/>
      <c r="W42" s="31"/>
      <c r="X42" s="31"/>
      <c r="Y42" s="42"/>
      <c r="Z42" s="42"/>
      <c r="AA42" s="111"/>
      <c r="AB42" s="44"/>
    </row>
    <row r="43" spans="1:28" s="444" customFormat="1" ht="25.5" x14ac:dyDescent="0.25">
      <c r="A43" s="445">
        <v>5</v>
      </c>
      <c r="B43" s="487" t="s">
        <v>71</v>
      </c>
      <c r="C43" s="206" t="str">
        <f>IF(AA43&gt;=470000,"LPN",IF(AND(AA43&gt;190000,AA43&lt;470000),"LP",IF(AND(AA43&gt;=56000,AA43&lt;=190000),"3C","2C ")))</f>
        <v xml:space="preserve">2C </v>
      </c>
      <c r="D43" s="435" t="s">
        <v>550</v>
      </c>
      <c r="E43" s="479" t="s">
        <v>586</v>
      </c>
      <c r="F43" s="432" t="s">
        <v>587</v>
      </c>
      <c r="G43" s="209" t="s">
        <v>49</v>
      </c>
      <c r="H43" s="209" t="s">
        <v>49</v>
      </c>
      <c r="I43" s="209" t="s">
        <v>49</v>
      </c>
      <c r="J43" s="209" t="s">
        <v>49</v>
      </c>
      <c r="K43" s="209">
        <f>SUM(L43-8)</f>
        <v>41376</v>
      </c>
      <c r="L43" s="209">
        <f>SUM(M43*1)</f>
        <v>41384</v>
      </c>
      <c r="M43" s="209">
        <f>SUM(N43*1)</f>
        <v>41384</v>
      </c>
      <c r="N43" s="209">
        <f>SUM(O43-1)</f>
        <v>41384</v>
      </c>
      <c r="O43" s="209">
        <f>SUM(U43-3)</f>
        <v>41385</v>
      </c>
      <c r="P43" s="209">
        <f>SUM(U43*1)</f>
        <v>41388</v>
      </c>
      <c r="Q43" s="209" t="s">
        <v>49</v>
      </c>
      <c r="R43" s="209" t="s">
        <v>49</v>
      </c>
      <c r="S43" s="209" t="s">
        <v>49</v>
      </c>
      <c r="T43" s="209" t="s">
        <v>49</v>
      </c>
      <c r="U43" s="209">
        <f>SUM(V43-4)</f>
        <v>41388</v>
      </c>
      <c r="V43" s="209">
        <f>SUM(W43-4)</f>
        <v>41392</v>
      </c>
      <c r="W43" s="209">
        <f>SUM(X43-3)</f>
        <v>41396</v>
      </c>
      <c r="X43" s="209">
        <v>41399</v>
      </c>
      <c r="Y43" s="210"/>
      <c r="Z43" s="210"/>
      <c r="AA43" s="443">
        <f>6000+18000</f>
        <v>24000</v>
      </c>
      <c r="AB43" s="433"/>
    </row>
    <row r="44" spans="1:28" ht="15.75" x14ac:dyDescent="0.25">
      <c r="A44" s="314"/>
      <c r="B44" s="499" t="s">
        <v>588</v>
      </c>
      <c r="C44" s="129"/>
      <c r="D44" s="127"/>
      <c r="E44" s="109"/>
      <c r="F44" s="107"/>
      <c r="G44" s="31"/>
      <c r="H44" s="31"/>
      <c r="I44" s="31"/>
      <c r="J44" s="31"/>
      <c r="K44" s="31"/>
      <c r="L44" s="31"/>
      <c r="M44" s="31"/>
      <c r="N44" s="31"/>
      <c r="O44" s="31"/>
      <c r="P44" s="31"/>
      <c r="Q44" s="31"/>
      <c r="R44" s="31"/>
      <c r="S44" s="31"/>
      <c r="T44" s="31"/>
      <c r="U44" s="31"/>
      <c r="V44" s="31"/>
      <c r="W44" s="31"/>
      <c r="X44" s="31"/>
      <c r="Y44" s="42"/>
      <c r="Z44" s="42"/>
      <c r="AA44" s="111"/>
      <c r="AB44" s="44"/>
    </row>
    <row r="45" spans="1:28" ht="15.75" x14ac:dyDescent="0.25">
      <c r="A45" s="314"/>
      <c r="B45" s="499" t="s">
        <v>589</v>
      </c>
      <c r="C45" s="129"/>
      <c r="D45" s="127"/>
      <c r="E45" s="109"/>
      <c r="F45" s="107"/>
      <c r="G45" s="31"/>
      <c r="H45" s="31"/>
      <c r="I45" s="31"/>
      <c r="J45" s="31"/>
      <c r="K45" s="31"/>
      <c r="L45" s="31"/>
      <c r="M45" s="31"/>
      <c r="N45" s="31"/>
      <c r="O45" s="31"/>
      <c r="P45" s="31"/>
      <c r="Q45" s="31"/>
      <c r="R45" s="31"/>
      <c r="S45" s="31"/>
      <c r="T45" s="31"/>
      <c r="U45" s="31"/>
      <c r="V45" s="31"/>
      <c r="W45" s="31"/>
      <c r="X45" s="31"/>
      <c r="Y45" s="42"/>
      <c r="Z45" s="42"/>
      <c r="AA45" s="111"/>
      <c r="AB45" s="44"/>
    </row>
    <row r="46" spans="1:28" ht="15.75" x14ac:dyDescent="0.25">
      <c r="A46" s="314"/>
      <c r="B46" s="499" t="s">
        <v>590</v>
      </c>
      <c r="C46" s="129"/>
      <c r="D46" s="127"/>
      <c r="E46" s="109"/>
      <c r="F46" s="107"/>
      <c r="G46" s="31"/>
      <c r="H46" s="31"/>
      <c r="I46" s="31"/>
      <c r="J46" s="31"/>
      <c r="K46" s="31"/>
      <c r="L46" s="31"/>
      <c r="M46" s="31"/>
      <c r="N46" s="31"/>
      <c r="O46" s="31"/>
      <c r="P46" s="31"/>
      <c r="Q46" s="31"/>
      <c r="R46" s="31"/>
      <c r="S46" s="31"/>
      <c r="T46" s="31"/>
      <c r="U46" s="31"/>
      <c r="V46" s="31"/>
      <c r="W46" s="31"/>
      <c r="X46" s="31"/>
      <c r="Y46" s="42"/>
      <c r="Z46" s="42"/>
      <c r="AA46" s="111"/>
      <c r="AB46" s="44"/>
    </row>
    <row r="47" spans="1:28" ht="15.75" x14ac:dyDescent="0.25">
      <c r="A47" s="314"/>
      <c r="B47" s="499" t="s">
        <v>591</v>
      </c>
      <c r="C47" s="129"/>
      <c r="D47" s="127"/>
      <c r="E47" s="109"/>
      <c r="F47" s="107"/>
      <c r="G47" s="31"/>
      <c r="H47" s="31"/>
      <c r="I47" s="31"/>
      <c r="J47" s="31"/>
      <c r="K47" s="31"/>
      <c r="L47" s="31"/>
      <c r="M47" s="31"/>
      <c r="N47" s="31"/>
      <c r="O47" s="31"/>
      <c r="P47" s="31"/>
      <c r="Q47" s="31"/>
      <c r="R47" s="31"/>
      <c r="S47" s="31"/>
      <c r="T47" s="31"/>
      <c r="U47" s="31"/>
      <c r="V47" s="31"/>
      <c r="W47" s="31"/>
      <c r="X47" s="31"/>
      <c r="Y47" s="42"/>
      <c r="Z47" s="42"/>
      <c r="AA47" s="111"/>
      <c r="AB47" s="44"/>
    </row>
    <row r="48" spans="1:28" ht="15.75" x14ac:dyDescent="0.25">
      <c r="A48" s="314"/>
      <c r="B48" s="499" t="s">
        <v>592</v>
      </c>
      <c r="C48" s="129"/>
      <c r="D48" s="127"/>
      <c r="E48" s="109"/>
      <c r="F48" s="107"/>
      <c r="G48" s="31"/>
      <c r="H48" s="31"/>
      <c r="I48" s="31"/>
      <c r="J48" s="31"/>
      <c r="K48" s="31"/>
      <c r="L48" s="31"/>
      <c r="M48" s="31"/>
      <c r="N48" s="31"/>
      <c r="O48" s="31"/>
      <c r="P48" s="31"/>
      <c r="Q48" s="31"/>
      <c r="R48" s="31"/>
      <c r="S48" s="31"/>
      <c r="T48" s="31"/>
      <c r="U48" s="31"/>
      <c r="V48" s="31"/>
      <c r="W48" s="31"/>
      <c r="X48" s="31"/>
      <c r="Y48" s="42"/>
      <c r="Z48" s="42"/>
      <c r="AA48" s="111"/>
      <c r="AB48" s="44"/>
    </row>
    <row r="49" spans="1:28" ht="15.75" x14ac:dyDescent="0.25">
      <c r="A49" s="314"/>
      <c r="B49" s="499" t="s">
        <v>593</v>
      </c>
      <c r="C49" s="129"/>
      <c r="D49" s="127"/>
      <c r="E49" s="109"/>
      <c r="F49" s="107"/>
      <c r="G49" s="31"/>
      <c r="H49" s="31"/>
      <c r="I49" s="31"/>
      <c r="J49" s="31"/>
      <c r="K49" s="31"/>
      <c r="L49" s="31"/>
      <c r="M49" s="31"/>
      <c r="N49" s="31"/>
      <c r="O49" s="31"/>
      <c r="P49" s="31"/>
      <c r="Q49" s="31"/>
      <c r="R49" s="31"/>
      <c r="S49" s="31"/>
      <c r="T49" s="31"/>
      <c r="U49" s="31"/>
      <c r="V49" s="31"/>
      <c r="W49" s="31"/>
      <c r="X49" s="31"/>
      <c r="Y49" s="42"/>
      <c r="Z49" s="42"/>
      <c r="AA49" s="111"/>
      <c r="AB49" s="44"/>
    </row>
    <row r="50" spans="1:28" ht="15.75" x14ac:dyDescent="0.25">
      <c r="A50" s="314"/>
      <c r="B50" s="499" t="s">
        <v>594</v>
      </c>
      <c r="C50" s="129"/>
      <c r="D50" s="127"/>
      <c r="E50" s="109"/>
      <c r="F50" s="107"/>
      <c r="G50" s="31"/>
      <c r="H50" s="31"/>
      <c r="I50" s="31"/>
      <c r="J50" s="31"/>
      <c r="K50" s="31"/>
      <c r="L50" s="31"/>
      <c r="M50" s="31"/>
      <c r="N50" s="31"/>
      <c r="O50" s="31"/>
      <c r="P50" s="31"/>
      <c r="Q50" s="31"/>
      <c r="R50" s="31"/>
      <c r="S50" s="31"/>
      <c r="T50" s="31"/>
      <c r="U50" s="31"/>
      <c r="V50" s="31"/>
      <c r="W50" s="31"/>
      <c r="X50" s="31"/>
      <c r="Y50" s="42"/>
      <c r="Z50" s="42"/>
      <c r="AA50" s="111"/>
      <c r="AB50" s="44"/>
    </row>
    <row r="51" spans="1:28" ht="15.75" x14ac:dyDescent="0.25">
      <c r="A51" s="314"/>
      <c r="B51" s="499" t="s">
        <v>337</v>
      </c>
      <c r="C51" s="129"/>
      <c r="D51" s="127"/>
      <c r="E51" s="109"/>
      <c r="F51" s="107"/>
      <c r="G51" s="31"/>
      <c r="H51" s="31"/>
      <c r="I51" s="31"/>
      <c r="J51" s="31"/>
      <c r="K51" s="31"/>
      <c r="L51" s="31"/>
      <c r="M51" s="31"/>
      <c r="N51" s="31"/>
      <c r="O51" s="31"/>
      <c r="P51" s="31"/>
      <c r="Q51" s="31"/>
      <c r="R51" s="31"/>
      <c r="S51" s="31"/>
      <c r="T51" s="31"/>
      <c r="U51" s="31"/>
      <c r="V51" s="31"/>
      <c r="W51" s="31"/>
      <c r="X51" s="31"/>
      <c r="Y51" s="42"/>
      <c r="Z51" s="42"/>
      <c r="AA51" s="111"/>
      <c r="AB51" s="44"/>
    </row>
    <row r="52" spans="1:28" ht="15.75" x14ac:dyDescent="0.25">
      <c r="A52" s="314"/>
      <c r="B52" s="499" t="s">
        <v>595</v>
      </c>
      <c r="C52" s="129"/>
      <c r="D52" s="127"/>
      <c r="E52" s="109"/>
      <c r="F52" s="107"/>
      <c r="G52" s="31"/>
      <c r="H52" s="31"/>
      <c r="I52" s="31"/>
      <c r="J52" s="31"/>
      <c r="K52" s="31"/>
      <c r="L52" s="31"/>
      <c r="M52" s="31"/>
      <c r="N52" s="31"/>
      <c r="O52" s="31"/>
      <c r="P52" s="31"/>
      <c r="Q52" s="31"/>
      <c r="R52" s="31"/>
      <c r="S52" s="31"/>
      <c r="T52" s="31"/>
      <c r="U52" s="31"/>
      <c r="V52" s="31"/>
      <c r="W52" s="31"/>
      <c r="X52" s="31"/>
      <c r="Y52" s="42"/>
      <c r="Z52" s="42"/>
      <c r="AA52" s="111"/>
      <c r="AB52" s="44"/>
    </row>
    <row r="53" spans="1:28" ht="15.75" x14ac:dyDescent="0.25">
      <c r="A53" s="314"/>
      <c r="B53" s="499" t="s">
        <v>596</v>
      </c>
      <c r="C53" s="129"/>
      <c r="D53" s="127"/>
      <c r="E53" s="109"/>
      <c r="F53" s="107"/>
      <c r="G53" s="31"/>
      <c r="H53" s="31"/>
      <c r="I53" s="31"/>
      <c r="J53" s="31"/>
      <c r="K53" s="31"/>
      <c r="L53" s="31"/>
      <c r="M53" s="31"/>
      <c r="N53" s="31"/>
      <c r="O53" s="31"/>
      <c r="P53" s="31"/>
      <c r="Q53" s="31"/>
      <c r="R53" s="31"/>
      <c r="S53" s="31"/>
      <c r="T53" s="31"/>
      <c r="U53" s="31"/>
      <c r="V53" s="31"/>
      <c r="W53" s="31"/>
      <c r="X53" s="31"/>
      <c r="Y53" s="42"/>
      <c r="Z53" s="42"/>
      <c r="AA53" s="111"/>
      <c r="AB53" s="44"/>
    </row>
    <row r="54" spans="1:28" ht="15.75" x14ac:dyDescent="0.25">
      <c r="A54" s="314"/>
      <c r="B54" s="499" t="s">
        <v>597</v>
      </c>
      <c r="C54" s="129"/>
      <c r="D54" s="127"/>
      <c r="E54" s="109"/>
      <c r="F54" s="107"/>
      <c r="G54" s="31"/>
      <c r="H54" s="31"/>
      <c r="I54" s="31"/>
      <c r="J54" s="31"/>
      <c r="K54" s="31"/>
      <c r="L54" s="31"/>
      <c r="M54" s="31"/>
      <c r="N54" s="31"/>
      <c r="O54" s="31"/>
      <c r="P54" s="31"/>
      <c r="Q54" s="31"/>
      <c r="R54" s="31"/>
      <c r="S54" s="31"/>
      <c r="T54" s="31"/>
      <c r="U54" s="31"/>
      <c r="V54" s="31"/>
      <c r="W54" s="31"/>
      <c r="X54" s="31"/>
      <c r="Y54" s="42"/>
      <c r="Z54" s="42"/>
      <c r="AA54" s="111"/>
      <c r="AB54" s="44"/>
    </row>
    <row r="55" spans="1:28" ht="15.75" x14ac:dyDescent="0.25">
      <c r="A55" s="314"/>
      <c r="B55" s="499" t="s">
        <v>598</v>
      </c>
      <c r="C55" s="129"/>
      <c r="D55" s="127"/>
      <c r="E55" s="109"/>
      <c r="F55" s="107"/>
      <c r="G55" s="31"/>
      <c r="H55" s="31"/>
      <c r="I55" s="31"/>
      <c r="J55" s="31"/>
      <c r="K55" s="31"/>
      <c r="L55" s="31"/>
      <c r="M55" s="31"/>
      <c r="N55" s="31"/>
      <c r="O55" s="31"/>
      <c r="P55" s="31"/>
      <c r="Q55" s="31"/>
      <c r="R55" s="31"/>
      <c r="S55" s="31"/>
      <c r="T55" s="31"/>
      <c r="U55" s="31"/>
      <c r="V55" s="31"/>
      <c r="W55" s="31"/>
      <c r="X55" s="31"/>
      <c r="Y55" s="42"/>
      <c r="Z55" s="42"/>
      <c r="AA55" s="111"/>
      <c r="AB55" s="44"/>
    </row>
    <row r="56" spans="1:28" ht="15.75" x14ac:dyDescent="0.25">
      <c r="A56" s="314"/>
      <c r="B56" s="499" t="s">
        <v>599</v>
      </c>
      <c r="C56" s="129"/>
      <c r="D56" s="127"/>
      <c r="E56" s="109"/>
      <c r="F56" s="107"/>
      <c r="G56" s="31"/>
      <c r="H56" s="31"/>
      <c r="I56" s="31"/>
      <c r="J56" s="31"/>
      <c r="K56" s="31"/>
      <c r="L56" s="31"/>
      <c r="M56" s="31"/>
      <c r="N56" s="31"/>
      <c r="O56" s="31"/>
      <c r="P56" s="31"/>
      <c r="Q56" s="31"/>
      <c r="R56" s="31"/>
      <c r="S56" s="31"/>
      <c r="T56" s="31"/>
      <c r="U56" s="31"/>
      <c r="V56" s="31"/>
      <c r="W56" s="31"/>
      <c r="X56" s="31"/>
      <c r="Y56" s="42"/>
      <c r="Z56" s="42"/>
      <c r="AA56" s="111"/>
      <c r="AB56" s="44"/>
    </row>
    <row r="57" spans="1:28" ht="15.75" x14ac:dyDescent="0.25">
      <c r="A57" s="314"/>
      <c r="B57" s="499" t="s">
        <v>600</v>
      </c>
      <c r="C57" s="129"/>
      <c r="D57" s="127"/>
      <c r="E57" s="109"/>
      <c r="F57" s="107"/>
      <c r="G57" s="31"/>
      <c r="H57" s="31"/>
      <c r="I57" s="31"/>
      <c r="J57" s="31"/>
      <c r="K57" s="31"/>
      <c r="L57" s="31"/>
      <c r="M57" s="31"/>
      <c r="N57" s="31"/>
      <c r="O57" s="31"/>
      <c r="P57" s="31"/>
      <c r="Q57" s="31"/>
      <c r="R57" s="31"/>
      <c r="S57" s="31"/>
      <c r="T57" s="31"/>
      <c r="U57" s="31"/>
      <c r="V57" s="31"/>
      <c r="W57" s="31"/>
      <c r="X57" s="31"/>
      <c r="Y57" s="42"/>
      <c r="Z57" s="42"/>
      <c r="AA57" s="111"/>
      <c r="AB57" s="44"/>
    </row>
    <row r="58" spans="1:28" ht="15.75" x14ac:dyDescent="0.25">
      <c r="A58" s="314"/>
      <c r="B58" s="499" t="s">
        <v>601</v>
      </c>
      <c r="C58" s="129"/>
      <c r="D58" s="127"/>
      <c r="E58" s="109"/>
      <c r="F58" s="107"/>
      <c r="G58" s="31"/>
      <c r="H58" s="31"/>
      <c r="I58" s="31"/>
      <c r="J58" s="31"/>
      <c r="K58" s="31"/>
      <c r="L58" s="31"/>
      <c r="M58" s="31"/>
      <c r="N58" s="31"/>
      <c r="O58" s="31"/>
      <c r="P58" s="31"/>
      <c r="Q58" s="31"/>
      <c r="R58" s="31"/>
      <c r="S58" s="31"/>
      <c r="T58" s="31"/>
      <c r="U58" s="31"/>
      <c r="V58" s="31"/>
      <c r="W58" s="31"/>
      <c r="X58" s="31"/>
      <c r="Y58" s="42"/>
      <c r="Z58" s="42"/>
      <c r="AA58" s="111"/>
      <c r="AB58" s="44"/>
    </row>
    <row r="59" spans="1:28" ht="15.75" x14ac:dyDescent="0.25">
      <c r="A59" s="314"/>
      <c r="B59" s="499" t="s">
        <v>602</v>
      </c>
      <c r="C59" s="129"/>
      <c r="D59" s="127"/>
      <c r="E59" s="109"/>
      <c r="F59" s="107"/>
      <c r="G59" s="31"/>
      <c r="H59" s="31"/>
      <c r="I59" s="31"/>
      <c r="J59" s="31"/>
      <c r="K59" s="31"/>
      <c r="L59" s="31"/>
      <c r="M59" s="31"/>
      <c r="N59" s="31"/>
      <c r="O59" s="31"/>
      <c r="P59" s="31"/>
      <c r="Q59" s="31"/>
      <c r="R59" s="31"/>
      <c r="S59" s="31"/>
      <c r="T59" s="31"/>
      <c r="U59" s="31"/>
      <c r="V59" s="31"/>
      <c r="W59" s="31"/>
      <c r="X59" s="31"/>
      <c r="Y59" s="42"/>
      <c r="Z59" s="42"/>
      <c r="AA59" s="111"/>
      <c r="AB59" s="44"/>
    </row>
    <row r="60" spans="1:28" ht="15.75" x14ac:dyDescent="0.25">
      <c r="A60" s="314"/>
      <c r="B60" s="499" t="s">
        <v>603</v>
      </c>
      <c r="C60" s="129"/>
      <c r="D60" s="127"/>
      <c r="E60" s="109"/>
      <c r="F60" s="107"/>
      <c r="G60" s="31"/>
      <c r="H60" s="31"/>
      <c r="I60" s="31"/>
      <c r="J60" s="31"/>
      <c r="K60" s="31"/>
      <c r="L60" s="31"/>
      <c r="M60" s="31"/>
      <c r="N60" s="31"/>
      <c r="O60" s="31"/>
      <c r="P60" s="31"/>
      <c r="Q60" s="31"/>
      <c r="R60" s="31"/>
      <c r="S60" s="31"/>
      <c r="T60" s="31"/>
      <c r="U60" s="31"/>
      <c r="V60" s="31"/>
      <c r="W60" s="31"/>
      <c r="X60" s="31"/>
      <c r="Y60" s="42"/>
      <c r="Z60" s="42"/>
      <c r="AA60" s="111"/>
      <c r="AB60" s="44"/>
    </row>
    <row r="61" spans="1:28" ht="15.75" x14ac:dyDescent="0.25">
      <c r="A61" s="314"/>
      <c r="B61" s="499" t="s">
        <v>604</v>
      </c>
      <c r="C61" s="129"/>
      <c r="D61" s="127"/>
      <c r="E61" s="109"/>
      <c r="F61" s="107"/>
      <c r="G61" s="31"/>
      <c r="H61" s="31"/>
      <c r="I61" s="31"/>
      <c r="J61" s="31"/>
      <c r="K61" s="31"/>
      <c r="L61" s="31"/>
      <c r="M61" s="31"/>
      <c r="N61" s="31"/>
      <c r="O61" s="31"/>
      <c r="P61" s="31"/>
      <c r="Q61" s="31"/>
      <c r="R61" s="31"/>
      <c r="S61" s="31"/>
      <c r="T61" s="31"/>
      <c r="U61" s="31"/>
      <c r="V61" s="31"/>
      <c r="W61" s="31"/>
      <c r="X61" s="31"/>
      <c r="Y61" s="42"/>
      <c r="Z61" s="42"/>
      <c r="AA61" s="111"/>
      <c r="AB61" s="44"/>
    </row>
    <row r="62" spans="1:28" ht="15.75" x14ac:dyDescent="0.25">
      <c r="A62" s="314"/>
      <c r="B62" s="499" t="s">
        <v>605</v>
      </c>
      <c r="C62" s="129"/>
      <c r="D62" s="127"/>
      <c r="E62" s="109"/>
      <c r="F62" s="107"/>
      <c r="G62" s="31"/>
      <c r="H62" s="31"/>
      <c r="I62" s="31"/>
      <c r="J62" s="31"/>
      <c r="K62" s="31"/>
      <c r="L62" s="31"/>
      <c r="M62" s="31"/>
      <c r="N62" s="31"/>
      <c r="O62" s="31"/>
      <c r="P62" s="31"/>
      <c r="Q62" s="31"/>
      <c r="R62" s="31"/>
      <c r="S62" s="31"/>
      <c r="T62" s="31"/>
      <c r="U62" s="31"/>
      <c r="V62" s="31"/>
      <c r="W62" s="31"/>
      <c r="X62" s="31"/>
      <c r="Y62" s="42"/>
      <c r="Z62" s="42"/>
      <c r="AA62" s="111"/>
      <c r="AB62" s="44"/>
    </row>
    <row r="63" spans="1:28" ht="15.75" x14ac:dyDescent="0.25">
      <c r="A63" s="314"/>
      <c r="B63" s="499" t="s">
        <v>606</v>
      </c>
      <c r="C63" s="129"/>
      <c r="D63" s="127"/>
      <c r="E63" s="109"/>
      <c r="F63" s="107"/>
      <c r="G63" s="31"/>
      <c r="H63" s="31"/>
      <c r="I63" s="31"/>
      <c r="J63" s="31"/>
      <c r="K63" s="31"/>
      <c r="L63" s="31"/>
      <c r="M63" s="31"/>
      <c r="N63" s="31"/>
      <c r="O63" s="31"/>
      <c r="P63" s="31"/>
      <c r="Q63" s="31"/>
      <c r="R63" s="31"/>
      <c r="S63" s="31"/>
      <c r="T63" s="31"/>
      <c r="U63" s="31"/>
      <c r="V63" s="31"/>
      <c r="W63" s="31"/>
      <c r="X63" s="31"/>
      <c r="Y63" s="42"/>
      <c r="Z63" s="42"/>
      <c r="AA63" s="111"/>
      <c r="AB63" s="44"/>
    </row>
    <row r="64" spans="1:28" ht="15.75" x14ac:dyDescent="0.25">
      <c r="A64" s="314"/>
      <c r="B64" s="499" t="s">
        <v>607</v>
      </c>
      <c r="C64" s="129"/>
      <c r="D64" s="127"/>
      <c r="E64" s="109"/>
      <c r="F64" s="107"/>
      <c r="G64" s="31"/>
      <c r="H64" s="31"/>
      <c r="I64" s="31"/>
      <c r="J64" s="31"/>
      <c r="K64" s="31"/>
      <c r="L64" s="31"/>
      <c r="M64" s="31"/>
      <c r="N64" s="31"/>
      <c r="O64" s="31"/>
      <c r="P64" s="31"/>
      <c r="Q64" s="31"/>
      <c r="R64" s="31"/>
      <c r="S64" s="31"/>
      <c r="T64" s="31"/>
      <c r="U64" s="31"/>
      <c r="V64" s="31"/>
      <c r="W64" s="31"/>
      <c r="X64" s="31"/>
      <c r="Y64" s="42"/>
      <c r="Z64" s="42"/>
      <c r="AA64" s="111"/>
      <c r="AB64" s="44"/>
    </row>
    <row r="65" spans="1:28" ht="15.75" x14ac:dyDescent="0.25">
      <c r="A65" s="314"/>
      <c r="B65" s="499" t="s">
        <v>608</v>
      </c>
      <c r="C65" s="129"/>
      <c r="D65" s="127"/>
      <c r="E65" s="109"/>
      <c r="F65" s="107"/>
      <c r="G65" s="31"/>
      <c r="H65" s="31"/>
      <c r="I65" s="31"/>
      <c r="J65" s="31"/>
      <c r="K65" s="31"/>
      <c r="L65" s="31"/>
      <c r="M65" s="31"/>
      <c r="N65" s="31"/>
      <c r="O65" s="31"/>
      <c r="P65" s="31"/>
      <c r="Q65" s="31"/>
      <c r="R65" s="31"/>
      <c r="S65" s="31"/>
      <c r="T65" s="31"/>
      <c r="U65" s="31"/>
      <c r="V65" s="31"/>
      <c r="W65" s="31"/>
      <c r="X65" s="31"/>
      <c r="Y65" s="42"/>
      <c r="Z65" s="42"/>
      <c r="AA65" s="111"/>
      <c r="AB65" s="44"/>
    </row>
    <row r="66" spans="1:28" ht="15.75" x14ac:dyDescent="0.25">
      <c r="A66" s="314"/>
      <c r="B66" s="499" t="s">
        <v>609</v>
      </c>
      <c r="C66" s="129"/>
      <c r="D66" s="127"/>
      <c r="E66" s="109"/>
      <c r="F66" s="107"/>
      <c r="G66" s="31"/>
      <c r="H66" s="31"/>
      <c r="I66" s="31"/>
      <c r="J66" s="31"/>
      <c r="K66" s="31"/>
      <c r="L66" s="31"/>
      <c r="M66" s="31"/>
      <c r="N66" s="31"/>
      <c r="O66" s="31"/>
      <c r="P66" s="31"/>
      <c r="Q66" s="31"/>
      <c r="R66" s="31"/>
      <c r="S66" s="31"/>
      <c r="T66" s="31"/>
      <c r="U66" s="31"/>
      <c r="V66" s="31"/>
      <c r="W66" s="31"/>
      <c r="X66" s="31"/>
      <c r="Y66" s="42"/>
      <c r="Z66" s="42"/>
      <c r="AA66" s="111"/>
      <c r="AB66" s="44"/>
    </row>
    <row r="67" spans="1:28" ht="15.75" x14ac:dyDescent="0.25">
      <c r="A67" s="314"/>
      <c r="B67" s="499" t="s">
        <v>610</v>
      </c>
      <c r="C67" s="129"/>
      <c r="D67" s="127"/>
      <c r="E67" s="109"/>
      <c r="F67" s="107"/>
      <c r="G67" s="31"/>
      <c r="H67" s="31"/>
      <c r="I67" s="31"/>
      <c r="J67" s="31"/>
      <c r="K67" s="31"/>
      <c r="L67" s="31"/>
      <c r="M67" s="31"/>
      <c r="N67" s="31"/>
      <c r="O67" s="31"/>
      <c r="P67" s="31"/>
      <c r="Q67" s="31"/>
      <c r="R67" s="31"/>
      <c r="S67" s="31"/>
      <c r="T67" s="31"/>
      <c r="U67" s="31"/>
      <c r="V67" s="31"/>
      <c r="W67" s="31"/>
      <c r="X67" s="31"/>
      <c r="Y67" s="42"/>
      <c r="Z67" s="42"/>
      <c r="AA67" s="111"/>
      <c r="AB67" s="44"/>
    </row>
    <row r="68" spans="1:28" ht="15.75" x14ac:dyDescent="0.25">
      <c r="A68" s="314"/>
      <c r="B68" s="499" t="s">
        <v>611</v>
      </c>
      <c r="C68" s="129"/>
      <c r="D68" s="127"/>
      <c r="E68" s="109"/>
      <c r="F68" s="107"/>
      <c r="G68" s="31"/>
      <c r="H68" s="31"/>
      <c r="I68" s="31"/>
      <c r="J68" s="31"/>
      <c r="K68" s="31"/>
      <c r="L68" s="31"/>
      <c r="M68" s="31"/>
      <c r="N68" s="31"/>
      <c r="O68" s="31"/>
      <c r="P68" s="31"/>
      <c r="Q68" s="31"/>
      <c r="R68" s="31"/>
      <c r="S68" s="31"/>
      <c r="T68" s="31"/>
      <c r="U68" s="31"/>
      <c r="V68" s="31"/>
      <c r="W68" s="31"/>
      <c r="X68" s="31"/>
      <c r="Y68" s="42"/>
      <c r="Z68" s="42"/>
      <c r="AA68" s="111"/>
      <c r="AB68" s="44"/>
    </row>
    <row r="69" spans="1:28" ht="15.75" x14ac:dyDescent="0.25">
      <c r="A69" s="314"/>
      <c r="B69" s="499" t="s">
        <v>612</v>
      </c>
      <c r="C69" s="129"/>
      <c r="D69" s="127"/>
      <c r="E69" s="109"/>
      <c r="F69" s="107"/>
      <c r="G69" s="31"/>
      <c r="H69" s="31"/>
      <c r="I69" s="31"/>
      <c r="J69" s="31"/>
      <c r="K69" s="31"/>
      <c r="L69" s="31"/>
      <c r="M69" s="31"/>
      <c r="N69" s="31"/>
      <c r="O69" s="31"/>
      <c r="P69" s="31"/>
      <c r="Q69" s="31"/>
      <c r="R69" s="31"/>
      <c r="S69" s="31"/>
      <c r="T69" s="31"/>
      <c r="U69" s="31"/>
      <c r="V69" s="31"/>
      <c r="W69" s="31"/>
      <c r="X69" s="31"/>
      <c r="Y69" s="42"/>
      <c r="Z69" s="42"/>
      <c r="AA69" s="111"/>
      <c r="AB69" s="44"/>
    </row>
    <row r="70" spans="1:28" ht="15.75" x14ac:dyDescent="0.25">
      <c r="A70" s="314"/>
      <c r="B70" s="499" t="s">
        <v>613</v>
      </c>
      <c r="C70" s="129"/>
      <c r="D70" s="127"/>
      <c r="E70" s="109"/>
      <c r="F70" s="107"/>
      <c r="G70" s="31"/>
      <c r="H70" s="31"/>
      <c r="I70" s="31"/>
      <c r="J70" s="31"/>
      <c r="K70" s="31"/>
      <c r="L70" s="31"/>
      <c r="M70" s="31"/>
      <c r="N70" s="31"/>
      <c r="O70" s="31"/>
      <c r="P70" s="31"/>
      <c r="Q70" s="31"/>
      <c r="R70" s="31"/>
      <c r="S70" s="31"/>
      <c r="T70" s="31"/>
      <c r="U70" s="31"/>
      <c r="V70" s="31"/>
      <c r="W70" s="31"/>
      <c r="X70" s="31"/>
      <c r="Y70" s="42"/>
      <c r="Z70" s="42"/>
      <c r="AA70" s="111"/>
      <c r="AB70" s="44"/>
    </row>
    <row r="71" spans="1:28" ht="15.75" x14ac:dyDescent="0.25">
      <c r="A71" s="314"/>
      <c r="B71" s="499" t="s">
        <v>614</v>
      </c>
      <c r="C71" s="129"/>
      <c r="D71" s="127"/>
      <c r="E71" s="109"/>
      <c r="F71" s="107"/>
      <c r="G71" s="31"/>
      <c r="H71" s="31"/>
      <c r="I71" s="31"/>
      <c r="J71" s="31"/>
      <c r="K71" s="31"/>
      <c r="L71" s="31"/>
      <c r="M71" s="31"/>
      <c r="N71" s="31"/>
      <c r="O71" s="31"/>
      <c r="P71" s="31"/>
      <c r="Q71" s="31"/>
      <c r="R71" s="31"/>
      <c r="S71" s="31"/>
      <c r="T71" s="31"/>
      <c r="U71" s="31"/>
      <c r="V71" s="31"/>
      <c r="W71" s="31"/>
      <c r="X71" s="31"/>
      <c r="Y71" s="42"/>
      <c r="Z71" s="42"/>
      <c r="AA71" s="111"/>
      <c r="AB71" s="44"/>
    </row>
    <row r="72" spans="1:28" ht="15.75" x14ac:dyDescent="0.25">
      <c r="A72" s="314"/>
      <c r="B72" s="499" t="s">
        <v>615</v>
      </c>
      <c r="C72" s="129"/>
      <c r="D72" s="127"/>
      <c r="E72" s="109"/>
      <c r="F72" s="107"/>
      <c r="G72" s="31"/>
      <c r="H72" s="31"/>
      <c r="I72" s="31"/>
      <c r="J72" s="31"/>
      <c r="K72" s="31"/>
      <c r="L72" s="31"/>
      <c r="M72" s="31"/>
      <c r="N72" s="31"/>
      <c r="O72" s="31"/>
      <c r="P72" s="31"/>
      <c r="Q72" s="31"/>
      <c r="R72" s="31"/>
      <c r="S72" s="31"/>
      <c r="T72" s="31"/>
      <c r="U72" s="31"/>
      <c r="V72" s="31"/>
      <c r="W72" s="31"/>
      <c r="X72" s="31"/>
      <c r="Y72" s="42"/>
      <c r="Z72" s="42"/>
      <c r="AA72" s="111"/>
      <c r="AB72" s="44"/>
    </row>
    <row r="73" spans="1:28" ht="15.75" x14ac:dyDescent="0.25">
      <c r="A73" s="314"/>
      <c r="B73" s="500" t="s">
        <v>616</v>
      </c>
      <c r="C73" s="129"/>
      <c r="D73" s="127"/>
      <c r="E73" s="109"/>
      <c r="F73" s="107"/>
      <c r="G73" s="31"/>
      <c r="H73" s="31"/>
      <c r="I73" s="31"/>
      <c r="J73" s="31"/>
      <c r="K73" s="31"/>
      <c r="L73" s="31"/>
      <c r="M73" s="31"/>
      <c r="N73" s="31"/>
      <c r="O73" s="31"/>
      <c r="P73" s="31"/>
      <c r="Q73" s="31"/>
      <c r="R73" s="31"/>
      <c r="S73" s="31"/>
      <c r="T73" s="31"/>
      <c r="U73" s="31"/>
      <c r="V73" s="31"/>
      <c r="W73" s="31"/>
      <c r="X73" s="31"/>
      <c r="Y73" s="42"/>
      <c r="Z73" s="42"/>
      <c r="AA73" s="111"/>
      <c r="AB73" s="44"/>
    </row>
    <row r="74" spans="1:28" ht="15.75" x14ac:dyDescent="0.25">
      <c r="A74" s="314"/>
      <c r="B74" s="500" t="s">
        <v>617</v>
      </c>
      <c r="C74" s="129"/>
      <c r="D74" s="127"/>
      <c r="E74" s="109"/>
      <c r="F74" s="107"/>
      <c r="G74" s="31"/>
      <c r="H74" s="31"/>
      <c r="I74" s="31"/>
      <c r="J74" s="31"/>
      <c r="K74" s="31"/>
      <c r="L74" s="31"/>
      <c r="M74" s="31"/>
      <c r="N74" s="31"/>
      <c r="O74" s="31"/>
      <c r="P74" s="31"/>
      <c r="Q74" s="31"/>
      <c r="R74" s="31"/>
      <c r="S74" s="31"/>
      <c r="T74" s="31"/>
      <c r="U74" s="31"/>
      <c r="V74" s="31"/>
      <c r="W74" s="31"/>
      <c r="X74" s="31"/>
      <c r="Y74" s="42"/>
      <c r="Z74" s="42"/>
      <c r="AA74" s="111"/>
      <c r="AB74" s="44"/>
    </row>
    <row r="75" spans="1:28" ht="15.75" x14ac:dyDescent="0.25">
      <c r="A75" s="314"/>
      <c r="B75" s="500" t="s">
        <v>618</v>
      </c>
      <c r="C75" s="129"/>
      <c r="D75" s="127"/>
      <c r="E75" s="109"/>
      <c r="F75" s="107"/>
      <c r="G75" s="31"/>
      <c r="H75" s="31"/>
      <c r="I75" s="31"/>
      <c r="J75" s="31"/>
      <c r="K75" s="31"/>
      <c r="L75" s="31"/>
      <c r="M75" s="31"/>
      <c r="N75" s="31"/>
      <c r="O75" s="31"/>
      <c r="P75" s="31"/>
      <c r="Q75" s="31"/>
      <c r="R75" s="31"/>
      <c r="S75" s="31"/>
      <c r="T75" s="31"/>
      <c r="U75" s="31"/>
      <c r="V75" s="31"/>
      <c r="W75" s="31"/>
      <c r="X75" s="31"/>
      <c r="Y75" s="42"/>
      <c r="Z75" s="42"/>
      <c r="AA75" s="111"/>
      <c r="AB75" s="44"/>
    </row>
    <row r="76" spans="1:28" ht="15.75" x14ac:dyDescent="0.25">
      <c r="A76" s="314"/>
      <c r="B76" s="500" t="s">
        <v>619</v>
      </c>
      <c r="C76" s="129"/>
      <c r="D76" s="127"/>
      <c r="E76" s="109"/>
      <c r="F76" s="107"/>
      <c r="G76" s="31"/>
      <c r="H76" s="31"/>
      <c r="I76" s="31"/>
      <c r="J76" s="31"/>
      <c r="K76" s="31"/>
      <c r="L76" s="31"/>
      <c r="M76" s="31"/>
      <c r="N76" s="31"/>
      <c r="O76" s="31"/>
      <c r="P76" s="31"/>
      <c r="Q76" s="31"/>
      <c r="R76" s="31"/>
      <c r="S76" s="31"/>
      <c r="T76" s="31"/>
      <c r="U76" s="31"/>
      <c r="V76" s="31"/>
      <c r="W76" s="31"/>
      <c r="X76" s="31"/>
      <c r="Y76" s="42"/>
      <c r="Z76" s="42"/>
      <c r="AA76" s="111"/>
      <c r="AB76" s="44"/>
    </row>
    <row r="77" spans="1:28" ht="15.75" x14ac:dyDescent="0.25">
      <c r="A77" s="314"/>
      <c r="B77" s="500" t="s">
        <v>620</v>
      </c>
      <c r="C77" s="129"/>
      <c r="D77" s="127"/>
      <c r="E77" s="109"/>
      <c r="F77" s="107"/>
      <c r="G77" s="31"/>
      <c r="H77" s="31"/>
      <c r="I77" s="31"/>
      <c r="J77" s="31"/>
      <c r="K77" s="31"/>
      <c r="L77" s="31"/>
      <c r="M77" s="31"/>
      <c r="N77" s="31"/>
      <c r="O77" s="31"/>
      <c r="P77" s="31"/>
      <c r="Q77" s="31"/>
      <c r="R77" s="31"/>
      <c r="S77" s="31"/>
      <c r="T77" s="31"/>
      <c r="U77" s="31"/>
      <c r="V77" s="31"/>
      <c r="W77" s="31"/>
      <c r="X77" s="31"/>
      <c r="Y77" s="42"/>
      <c r="Z77" s="42"/>
      <c r="AA77" s="111"/>
      <c r="AB77" s="44"/>
    </row>
    <row r="78" spans="1:28" ht="15.75" x14ac:dyDescent="0.25">
      <c r="A78" s="314"/>
      <c r="B78" s="501" t="s">
        <v>621</v>
      </c>
      <c r="C78" s="129"/>
      <c r="D78" s="127"/>
      <c r="E78" s="109"/>
      <c r="F78" s="107"/>
      <c r="G78" s="31"/>
      <c r="H78" s="31"/>
      <c r="I78" s="31"/>
      <c r="J78" s="31"/>
      <c r="K78" s="31"/>
      <c r="L78" s="31"/>
      <c r="M78" s="31"/>
      <c r="N78" s="31"/>
      <c r="O78" s="31"/>
      <c r="P78" s="31"/>
      <c r="Q78" s="31"/>
      <c r="R78" s="31"/>
      <c r="S78" s="31"/>
      <c r="T78" s="31"/>
      <c r="U78" s="31"/>
      <c r="V78" s="31"/>
      <c r="W78" s="31"/>
      <c r="X78" s="31"/>
      <c r="Y78" s="42"/>
      <c r="Z78" s="42"/>
      <c r="AA78" s="111"/>
      <c r="AB78" s="44"/>
    </row>
    <row r="79" spans="1:28" ht="15.75" x14ac:dyDescent="0.25">
      <c r="A79" s="314"/>
      <c r="B79" s="501" t="s">
        <v>622</v>
      </c>
      <c r="C79" s="129"/>
      <c r="D79" s="127"/>
      <c r="E79" s="109"/>
      <c r="F79" s="107"/>
      <c r="G79" s="31"/>
      <c r="H79" s="31"/>
      <c r="I79" s="31"/>
      <c r="J79" s="31"/>
      <c r="K79" s="31"/>
      <c r="L79" s="31"/>
      <c r="M79" s="31"/>
      <c r="N79" s="31"/>
      <c r="O79" s="31"/>
      <c r="P79" s="31"/>
      <c r="Q79" s="31"/>
      <c r="R79" s="31"/>
      <c r="S79" s="31"/>
      <c r="T79" s="31"/>
      <c r="U79" s="31"/>
      <c r="V79" s="31"/>
      <c r="W79" s="31"/>
      <c r="X79" s="31"/>
      <c r="Y79" s="42"/>
      <c r="Z79" s="42"/>
      <c r="AA79" s="111"/>
      <c r="AB79" s="44"/>
    </row>
    <row r="80" spans="1:28" ht="15.75" x14ac:dyDescent="0.25">
      <c r="A80" s="314"/>
      <c r="B80" s="501" t="s">
        <v>623</v>
      </c>
      <c r="C80" s="129"/>
      <c r="D80" s="127"/>
      <c r="E80" s="109"/>
      <c r="F80" s="107"/>
      <c r="G80" s="31"/>
      <c r="H80" s="31"/>
      <c r="I80" s="31"/>
      <c r="J80" s="31"/>
      <c r="K80" s="31"/>
      <c r="L80" s="31"/>
      <c r="M80" s="31"/>
      <c r="N80" s="31"/>
      <c r="O80" s="31"/>
      <c r="P80" s="31"/>
      <c r="Q80" s="31"/>
      <c r="R80" s="31"/>
      <c r="S80" s="31"/>
      <c r="T80" s="31"/>
      <c r="U80" s="31"/>
      <c r="V80" s="31"/>
      <c r="W80" s="31"/>
      <c r="X80" s="31"/>
      <c r="Y80" s="42"/>
      <c r="Z80" s="42"/>
      <c r="AA80" s="111"/>
      <c r="AB80" s="44"/>
    </row>
    <row r="81" spans="1:28" ht="15.75" x14ac:dyDescent="0.25">
      <c r="A81" s="314"/>
      <c r="B81" s="500" t="s">
        <v>624</v>
      </c>
      <c r="C81" s="129"/>
      <c r="D81" s="127"/>
      <c r="E81" s="109"/>
      <c r="F81" s="107"/>
      <c r="G81" s="31"/>
      <c r="H81" s="31"/>
      <c r="I81" s="31"/>
      <c r="J81" s="31"/>
      <c r="K81" s="31"/>
      <c r="L81" s="31"/>
      <c r="M81" s="31"/>
      <c r="N81" s="31"/>
      <c r="O81" s="31"/>
      <c r="P81" s="31"/>
      <c r="Q81" s="31"/>
      <c r="R81" s="31"/>
      <c r="S81" s="31"/>
      <c r="T81" s="31"/>
      <c r="U81" s="31"/>
      <c r="V81" s="31"/>
      <c r="W81" s="31"/>
      <c r="X81" s="31"/>
      <c r="Y81" s="42"/>
      <c r="Z81" s="42"/>
      <c r="AA81" s="111"/>
      <c r="AB81" s="44"/>
    </row>
    <row r="82" spans="1:28" ht="15.75" x14ac:dyDescent="0.25">
      <c r="A82" s="314"/>
      <c r="B82" s="499" t="s">
        <v>625</v>
      </c>
      <c r="C82" s="129"/>
      <c r="D82" s="127"/>
      <c r="E82" s="109"/>
      <c r="F82" s="107"/>
      <c r="G82" s="31"/>
      <c r="H82" s="31"/>
      <c r="I82" s="31"/>
      <c r="J82" s="31"/>
      <c r="K82" s="31"/>
      <c r="L82" s="31"/>
      <c r="M82" s="31"/>
      <c r="N82" s="31"/>
      <c r="O82" s="31"/>
      <c r="P82" s="31"/>
      <c r="Q82" s="31"/>
      <c r="R82" s="31"/>
      <c r="S82" s="31"/>
      <c r="T82" s="31"/>
      <c r="U82" s="31"/>
      <c r="V82" s="31"/>
      <c r="W82" s="31"/>
      <c r="X82" s="31"/>
      <c r="Y82" s="42"/>
      <c r="Z82" s="42"/>
      <c r="AA82" s="111"/>
      <c r="AB82" s="44"/>
    </row>
    <row r="83" spans="1:28" ht="15.75" x14ac:dyDescent="0.25">
      <c r="A83" s="314"/>
      <c r="B83" s="499" t="s">
        <v>626</v>
      </c>
      <c r="C83" s="129"/>
      <c r="D83" s="127"/>
      <c r="E83" s="109"/>
      <c r="F83" s="107"/>
      <c r="G83" s="31"/>
      <c r="H83" s="31"/>
      <c r="I83" s="31"/>
      <c r="J83" s="31"/>
      <c r="K83" s="31"/>
      <c r="L83" s="31"/>
      <c r="M83" s="31"/>
      <c r="N83" s="31"/>
      <c r="O83" s="31"/>
      <c r="P83" s="31"/>
      <c r="Q83" s="31"/>
      <c r="R83" s="31"/>
      <c r="S83" s="31"/>
      <c r="T83" s="31"/>
      <c r="U83" s="31"/>
      <c r="V83" s="31"/>
      <c r="W83" s="31"/>
      <c r="X83" s="31"/>
      <c r="Y83" s="42"/>
      <c r="Z83" s="42"/>
      <c r="AA83" s="111"/>
      <c r="AB83" s="44"/>
    </row>
    <row r="84" spans="1:28" x14ac:dyDescent="0.25">
      <c r="A84" s="314"/>
      <c r="B84" s="138" t="s">
        <v>627</v>
      </c>
      <c r="C84" s="129"/>
      <c r="D84" s="127"/>
      <c r="E84" s="109"/>
      <c r="F84" s="107"/>
      <c r="G84" s="31"/>
      <c r="H84" s="31"/>
      <c r="I84" s="31"/>
      <c r="J84" s="31"/>
      <c r="K84" s="31"/>
      <c r="L84" s="31"/>
      <c r="M84" s="31"/>
      <c r="N84" s="31"/>
      <c r="O84" s="31"/>
      <c r="P84" s="31"/>
      <c r="Q84" s="31"/>
      <c r="R84" s="31"/>
      <c r="S84" s="31"/>
      <c r="T84" s="31"/>
      <c r="U84" s="31"/>
      <c r="V84" s="31"/>
      <c r="W84" s="31"/>
      <c r="X84" s="31"/>
      <c r="Y84" s="42"/>
      <c r="Z84" s="42"/>
      <c r="AA84" s="111"/>
      <c r="AB84" s="44"/>
    </row>
    <row r="85" spans="1:28" s="444" customFormat="1" ht="25.5" x14ac:dyDescent="0.25">
      <c r="A85" s="445">
        <v>6</v>
      </c>
      <c r="B85" s="487" t="s">
        <v>628</v>
      </c>
      <c r="C85" s="206" t="str">
        <f>IF(AA85&gt;=470000,"LPN",IF(AND(AA85&gt;190000,AA85&lt;470000),"LP",IF(AND(AA85&gt;=56000,AA85&lt;=190000),"3C","2C ")))</f>
        <v xml:space="preserve">2C </v>
      </c>
      <c r="D85" s="435" t="s">
        <v>550</v>
      </c>
      <c r="E85" s="479" t="s">
        <v>629</v>
      </c>
      <c r="F85" s="432" t="s">
        <v>630</v>
      </c>
      <c r="G85" s="209" t="s">
        <v>49</v>
      </c>
      <c r="H85" s="209" t="s">
        <v>49</v>
      </c>
      <c r="I85" s="209" t="s">
        <v>49</v>
      </c>
      <c r="J85" s="209" t="s">
        <v>49</v>
      </c>
      <c r="K85" s="209">
        <f>SUM(L85-8)</f>
        <v>41381</v>
      </c>
      <c r="L85" s="209">
        <f>SUM(M85*1)</f>
        <v>41389</v>
      </c>
      <c r="M85" s="209">
        <f>SUM(N85*1)</f>
        <v>41389</v>
      </c>
      <c r="N85" s="209">
        <f>SUM(O85-1)</f>
        <v>41389</v>
      </c>
      <c r="O85" s="209">
        <f>SUM(U85-3)</f>
        <v>41390</v>
      </c>
      <c r="P85" s="209">
        <f>SUM(U85*1)</f>
        <v>41393</v>
      </c>
      <c r="Q85" s="209" t="s">
        <v>49</v>
      </c>
      <c r="R85" s="209" t="s">
        <v>49</v>
      </c>
      <c r="S85" s="209" t="s">
        <v>49</v>
      </c>
      <c r="T85" s="209" t="s">
        <v>49</v>
      </c>
      <c r="U85" s="209">
        <f>SUM(V85-4)</f>
        <v>41393</v>
      </c>
      <c r="V85" s="209">
        <f>SUM(W85-4)</f>
        <v>41397</v>
      </c>
      <c r="W85" s="209">
        <f>SUM(X85-3)</f>
        <v>41401</v>
      </c>
      <c r="X85" s="209">
        <v>41404</v>
      </c>
      <c r="Y85" s="210"/>
      <c r="Z85" s="210"/>
      <c r="AA85" s="443">
        <f>1125+3375</f>
        <v>4500</v>
      </c>
      <c r="AB85" s="433"/>
    </row>
    <row r="86" spans="1:28" ht="15.75" x14ac:dyDescent="0.25">
      <c r="A86" s="314"/>
      <c r="B86" s="499" t="s">
        <v>631</v>
      </c>
      <c r="C86" s="129"/>
      <c r="D86" s="127"/>
      <c r="E86" s="109"/>
      <c r="F86" s="107"/>
      <c r="G86" s="31"/>
      <c r="H86" s="31"/>
      <c r="I86" s="31"/>
      <c r="J86" s="31"/>
      <c r="K86" s="31"/>
      <c r="L86" s="31"/>
      <c r="M86" s="31"/>
      <c r="N86" s="31"/>
      <c r="O86" s="31"/>
      <c r="P86" s="31"/>
      <c r="Q86" s="31"/>
      <c r="R86" s="31"/>
      <c r="S86" s="31"/>
      <c r="T86" s="31"/>
      <c r="U86" s="31"/>
      <c r="V86" s="31"/>
      <c r="W86" s="31"/>
      <c r="X86" s="31"/>
      <c r="Y86" s="42"/>
      <c r="Z86" s="42"/>
      <c r="AA86" s="111"/>
      <c r="AB86" s="44"/>
    </row>
    <row r="87" spans="1:28" ht="25.5" x14ac:dyDescent="0.25">
      <c r="A87" s="314">
        <v>7</v>
      </c>
      <c r="B87" s="423" t="s">
        <v>632</v>
      </c>
      <c r="C87" s="129" t="str">
        <f>IF(AA87&gt;=470000,"LPN",IF(AND(AA87&gt;190000,AA87&lt;470000),"LP",IF(AND(AA87&gt;=56000,AA87&lt;=190000),"3C","2C ")))</f>
        <v xml:space="preserve">2C </v>
      </c>
      <c r="D87" s="127" t="s">
        <v>550</v>
      </c>
      <c r="E87" s="109" t="s">
        <v>633</v>
      </c>
      <c r="F87" s="107" t="s">
        <v>634</v>
      </c>
      <c r="G87" s="31" t="s">
        <v>49</v>
      </c>
      <c r="H87" s="31" t="s">
        <v>49</v>
      </c>
      <c r="I87" s="31" t="s">
        <v>49</v>
      </c>
      <c r="J87" s="31" t="s">
        <v>49</v>
      </c>
      <c r="K87" s="31">
        <f>SUM(L87-8)</f>
        <v>41381</v>
      </c>
      <c r="L87" s="31">
        <f>SUM(M87*1)</f>
        <v>41389</v>
      </c>
      <c r="M87" s="31">
        <f>SUM(N87*1)</f>
        <v>41389</v>
      </c>
      <c r="N87" s="31">
        <f>SUM(O87-1)</f>
        <v>41389</v>
      </c>
      <c r="O87" s="31">
        <f>SUM(U87-3)</f>
        <v>41390</v>
      </c>
      <c r="P87" s="31">
        <f>SUM(U87*1)</f>
        <v>41393</v>
      </c>
      <c r="Q87" s="31" t="s">
        <v>49</v>
      </c>
      <c r="R87" s="31" t="s">
        <v>49</v>
      </c>
      <c r="S87" s="31" t="s">
        <v>49</v>
      </c>
      <c r="T87" s="31" t="s">
        <v>49</v>
      </c>
      <c r="U87" s="31">
        <f>SUM(V87-4)</f>
        <v>41393</v>
      </c>
      <c r="V87" s="31">
        <f>SUM(W87-4)</f>
        <v>41397</v>
      </c>
      <c r="W87" s="31">
        <f>SUM(X87-3)</f>
        <v>41401</v>
      </c>
      <c r="X87" s="31">
        <v>41404</v>
      </c>
      <c r="Y87" s="42"/>
      <c r="Z87" s="42"/>
      <c r="AA87" s="111">
        <f>1250+3750</f>
        <v>5000</v>
      </c>
      <c r="AB87" s="44"/>
    </row>
    <row r="88" spans="1:28" ht="15.75" x14ac:dyDescent="0.25">
      <c r="A88" s="314"/>
      <c r="B88" s="499" t="s">
        <v>635</v>
      </c>
      <c r="C88" s="129"/>
      <c r="D88" s="127"/>
      <c r="E88" s="109"/>
      <c r="F88" s="107"/>
      <c r="G88" s="31"/>
      <c r="H88" s="31"/>
      <c r="I88" s="31"/>
      <c r="J88" s="31"/>
      <c r="K88" s="31"/>
      <c r="L88" s="31"/>
      <c r="M88" s="31"/>
      <c r="N88" s="31"/>
      <c r="O88" s="31"/>
      <c r="P88" s="31"/>
      <c r="Q88" s="31"/>
      <c r="R88" s="31"/>
      <c r="S88" s="31"/>
      <c r="T88" s="31"/>
      <c r="U88" s="31"/>
      <c r="V88" s="31"/>
      <c r="W88" s="31"/>
      <c r="X88" s="31"/>
      <c r="Y88" s="42"/>
      <c r="Z88" s="42"/>
      <c r="AA88" s="111"/>
      <c r="AB88" s="44"/>
    </row>
    <row r="89" spans="1:28" ht="15.75" x14ac:dyDescent="0.25">
      <c r="A89" s="314"/>
      <c r="B89" s="499" t="s">
        <v>636</v>
      </c>
      <c r="C89" s="129"/>
      <c r="D89" s="127"/>
      <c r="E89" s="109"/>
      <c r="F89" s="107"/>
      <c r="G89" s="31"/>
      <c r="H89" s="31"/>
      <c r="I89" s="31"/>
      <c r="J89" s="31"/>
      <c r="K89" s="31"/>
      <c r="L89" s="31"/>
      <c r="M89" s="31"/>
      <c r="N89" s="31"/>
      <c r="O89" s="31"/>
      <c r="P89" s="31"/>
      <c r="Q89" s="31"/>
      <c r="R89" s="31"/>
      <c r="S89" s="31"/>
      <c r="T89" s="31"/>
      <c r="U89" s="31"/>
      <c r="V89" s="31"/>
      <c r="W89" s="31"/>
      <c r="X89" s="31"/>
      <c r="Y89" s="42"/>
      <c r="Z89" s="42"/>
      <c r="AA89" s="111"/>
      <c r="AB89" s="44"/>
    </row>
    <row r="90" spans="1:28" ht="15.75" x14ac:dyDescent="0.25">
      <c r="A90" s="314"/>
      <c r="B90" s="499" t="s">
        <v>637</v>
      </c>
      <c r="C90" s="129"/>
      <c r="D90" s="127"/>
      <c r="E90" s="109"/>
      <c r="F90" s="107"/>
      <c r="G90" s="31"/>
      <c r="H90" s="31"/>
      <c r="I90" s="31"/>
      <c r="J90" s="31"/>
      <c r="K90" s="31"/>
      <c r="L90" s="31"/>
      <c r="M90" s="31"/>
      <c r="N90" s="31"/>
      <c r="O90" s="31"/>
      <c r="P90" s="31"/>
      <c r="Q90" s="31"/>
      <c r="R90" s="31"/>
      <c r="S90" s="31"/>
      <c r="T90" s="31"/>
      <c r="U90" s="31"/>
      <c r="V90" s="31"/>
      <c r="W90" s="31"/>
      <c r="X90" s="31"/>
      <c r="Y90" s="42"/>
      <c r="Z90" s="42"/>
      <c r="AA90" s="111"/>
      <c r="AB90" s="44"/>
    </row>
    <row r="91" spans="1:28" ht="15.75" x14ac:dyDescent="0.25">
      <c r="A91" s="314"/>
      <c r="B91" s="499" t="s">
        <v>638</v>
      </c>
      <c r="C91" s="129"/>
      <c r="D91" s="127"/>
      <c r="E91" s="109"/>
      <c r="F91" s="107"/>
      <c r="G91" s="31"/>
      <c r="H91" s="31"/>
      <c r="I91" s="31"/>
      <c r="J91" s="31"/>
      <c r="K91" s="31"/>
      <c r="L91" s="31"/>
      <c r="M91" s="31"/>
      <c r="N91" s="31"/>
      <c r="O91" s="31"/>
      <c r="P91" s="31"/>
      <c r="Q91" s="31"/>
      <c r="R91" s="31"/>
      <c r="S91" s="31"/>
      <c r="T91" s="31"/>
      <c r="U91" s="31"/>
      <c r="V91" s="31"/>
      <c r="W91" s="31"/>
      <c r="X91" s="31"/>
      <c r="Y91" s="42"/>
      <c r="Z91" s="42"/>
      <c r="AA91" s="111"/>
      <c r="AB91" s="44"/>
    </row>
    <row r="92" spans="1:28" ht="15.75" x14ac:dyDescent="0.25">
      <c r="A92" s="314"/>
      <c r="B92" s="499" t="s">
        <v>639</v>
      </c>
      <c r="C92" s="129"/>
      <c r="D92" s="127"/>
      <c r="E92" s="109"/>
      <c r="F92" s="107"/>
      <c r="G92" s="31"/>
      <c r="H92" s="31"/>
      <c r="I92" s="31"/>
      <c r="J92" s="31"/>
      <c r="K92" s="31"/>
      <c r="L92" s="31"/>
      <c r="M92" s="31"/>
      <c r="N92" s="31"/>
      <c r="O92" s="31"/>
      <c r="P92" s="31"/>
      <c r="Q92" s="31"/>
      <c r="R92" s="31"/>
      <c r="S92" s="31"/>
      <c r="T92" s="31"/>
      <c r="U92" s="31"/>
      <c r="V92" s="31"/>
      <c r="W92" s="31"/>
      <c r="X92" s="31"/>
      <c r="Y92" s="42"/>
      <c r="Z92" s="42"/>
      <c r="AA92" s="111"/>
      <c r="AB92" s="44"/>
    </row>
    <row r="93" spans="1:28" ht="15.75" x14ac:dyDescent="0.25">
      <c r="A93" s="314"/>
      <c r="B93" s="499" t="s">
        <v>640</v>
      </c>
      <c r="C93" s="129"/>
      <c r="D93" s="127"/>
      <c r="E93" s="109"/>
      <c r="F93" s="107"/>
      <c r="G93" s="31"/>
      <c r="H93" s="31"/>
      <c r="I93" s="31"/>
      <c r="J93" s="31"/>
      <c r="K93" s="31"/>
      <c r="L93" s="31"/>
      <c r="M93" s="31"/>
      <c r="N93" s="31"/>
      <c r="O93" s="31"/>
      <c r="P93" s="31"/>
      <c r="Q93" s="31"/>
      <c r="R93" s="31"/>
      <c r="S93" s="31"/>
      <c r="T93" s="31"/>
      <c r="U93" s="31"/>
      <c r="V93" s="31"/>
      <c r="W93" s="31"/>
      <c r="X93" s="31"/>
      <c r="Y93" s="42"/>
      <c r="Z93" s="42"/>
      <c r="AA93" s="111"/>
      <c r="AB93" s="44"/>
    </row>
    <row r="94" spans="1:28" ht="15.75" x14ac:dyDescent="0.25">
      <c r="A94" s="314"/>
      <c r="B94" s="499" t="s">
        <v>641</v>
      </c>
      <c r="C94" s="129"/>
      <c r="D94" s="127"/>
      <c r="E94" s="109"/>
      <c r="F94" s="107"/>
      <c r="G94" s="31"/>
      <c r="H94" s="31"/>
      <c r="I94" s="31"/>
      <c r="J94" s="31"/>
      <c r="K94" s="31"/>
      <c r="L94" s="31"/>
      <c r="M94" s="31"/>
      <c r="N94" s="31"/>
      <c r="O94" s="31"/>
      <c r="P94" s="31"/>
      <c r="Q94" s="31"/>
      <c r="R94" s="31"/>
      <c r="S94" s="31"/>
      <c r="T94" s="31"/>
      <c r="U94" s="31"/>
      <c r="V94" s="31"/>
      <c r="W94" s="31"/>
      <c r="X94" s="31"/>
      <c r="Y94" s="42"/>
      <c r="Z94" s="42"/>
      <c r="AA94" s="111"/>
      <c r="AB94" s="44"/>
    </row>
    <row r="95" spans="1:28" ht="15.75" x14ac:dyDescent="0.25">
      <c r="A95" s="314"/>
      <c r="B95" s="499" t="s">
        <v>642</v>
      </c>
      <c r="C95" s="129"/>
      <c r="D95" s="127"/>
      <c r="E95" s="109"/>
      <c r="F95" s="107"/>
      <c r="G95" s="31"/>
      <c r="H95" s="31"/>
      <c r="I95" s="31"/>
      <c r="J95" s="31"/>
      <c r="K95" s="31"/>
      <c r="L95" s="31"/>
      <c r="M95" s="31"/>
      <c r="N95" s="31"/>
      <c r="O95" s="31"/>
      <c r="P95" s="31"/>
      <c r="Q95" s="31"/>
      <c r="R95" s="31"/>
      <c r="S95" s="31"/>
      <c r="T95" s="31"/>
      <c r="U95" s="31"/>
      <c r="V95" s="31"/>
      <c r="W95" s="31"/>
      <c r="X95" s="31"/>
      <c r="Y95" s="42"/>
      <c r="Z95" s="42"/>
      <c r="AA95" s="111"/>
      <c r="AB95" s="44"/>
    </row>
    <row r="96" spans="1:28" ht="15.75" x14ac:dyDescent="0.25">
      <c r="A96" s="314"/>
      <c r="B96" s="499" t="s">
        <v>643</v>
      </c>
      <c r="C96" s="129"/>
      <c r="D96" s="127"/>
      <c r="E96" s="109"/>
      <c r="F96" s="107"/>
      <c r="G96" s="31"/>
      <c r="H96" s="31"/>
      <c r="I96" s="31"/>
      <c r="J96" s="31"/>
      <c r="K96" s="31"/>
      <c r="L96" s="31"/>
      <c r="M96" s="31"/>
      <c r="N96" s="31"/>
      <c r="O96" s="31"/>
      <c r="P96" s="31"/>
      <c r="Q96" s="31"/>
      <c r="R96" s="31"/>
      <c r="S96" s="31"/>
      <c r="T96" s="31"/>
      <c r="U96" s="31"/>
      <c r="V96" s="31"/>
      <c r="W96" s="31"/>
      <c r="X96" s="31"/>
      <c r="Y96" s="42"/>
      <c r="Z96" s="42"/>
      <c r="AA96" s="111"/>
      <c r="AB96" s="44"/>
    </row>
    <row r="97" spans="1:28" ht="15.75" x14ac:dyDescent="0.25">
      <c r="A97" s="314"/>
      <c r="B97" s="499" t="s">
        <v>644</v>
      </c>
      <c r="C97" s="129"/>
      <c r="D97" s="127"/>
      <c r="E97" s="109"/>
      <c r="F97" s="107"/>
      <c r="G97" s="31"/>
      <c r="H97" s="31"/>
      <c r="I97" s="31"/>
      <c r="J97" s="31"/>
      <c r="K97" s="31"/>
      <c r="L97" s="31"/>
      <c r="M97" s="31"/>
      <c r="N97" s="31"/>
      <c r="O97" s="31"/>
      <c r="P97" s="31"/>
      <c r="Q97" s="31"/>
      <c r="R97" s="31"/>
      <c r="S97" s="31"/>
      <c r="T97" s="31"/>
      <c r="U97" s="31"/>
      <c r="V97" s="31"/>
      <c r="W97" s="31"/>
      <c r="X97" s="31"/>
      <c r="Y97" s="42"/>
      <c r="Z97" s="42"/>
      <c r="AA97" s="111"/>
      <c r="AB97" s="44"/>
    </row>
    <row r="98" spans="1:28" s="444" customFormat="1" ht="25.5" x14ac:dyDescent="0.25">
      <c r="A98" s="445">
        <v>8</v>
      </c>
      <c r="B98" s="487" t="s">
        <v>277</v>
      </c>
      <c r="C98" s="206" t="str">
        <f>IF(AA98&gt;=470000,"LPN",IF(AND(AA98&gt;190000,AA98&lt;470000),"LP",IF(AND(AA98&gt;=56000,AA98&lt;=190000),"3C","2C ")))</f>
        <v>LP</v>
      </c>
      <c r="D98" s="435" t="s">
        <v>550</v>
      </c>
      <c r="E98" s="479" t="s">
        <v>645</v>
      </c>
      <c r="F98" s="433" t="s">
        <v>646</v>
      </c>
      <c r="G98" s="209" t="s">
        <v>49</v>
      </c>
      <c r="H98" s="209" t="s">
        <v>49</v>
      </c>
      <c r="I98" s="209" t="s">
        <v>49</v>
      </c>
      <c r="J98" s="209" t="s">
        <v>49</v>
      </c>
      <c r="K98" s="209">
        <f>SUM(L98-8)</f>
        <v>41409</v>
      </c>
      <c r="L98" s="209">
        <f>SUM(M98*1)</f>
        <v>41417</v>
      </c>
      <c r="M98" s="209">
        <f>SUM(N98*1)</f>
        <v>41417</v>
      </c>
      <c r="N98" s="209">
        <f>SUM(O98-1)</f>
        <v>41417</v>
      </c>
      <c r="O98" s="209">
        <f>SUM(U98-3)</f>
        <v>41418</v>
      </c>
      <c r="P98" s="209">
        <f>SUM(U98*1)</f>
        <v>41421</v>
      </c>
      <c r="Q98" s="209" t="s">
        <v>49</v>
      </c>
      <c r="R98" s="209" t="s">
        <v>49</v>
      </c>
      <c r="S98" s="209" t="s">
        <v>49</v>
      </c>
      <c r="T98" s="209" t="s">
        <v>49</v>
      </c>
      <c r="U98" s="209">
        <f>SUM(V98-4)</f>
        <v>41421</v>
      </c>
      <c r="V98" s="209">
        <f>SUM(W98-4)</f>
        <v>41425</v>
      </c>
      <c r="W98" s="209">
        <f>SUM(X98-3)</f>
        <v>41429</v>
      </c>
      <c r="X98" s="209">
        <v>41432</v>
      </c>
      <c r="Y98" s="210"/>
      <c r="Z98" s="210"/>
      <c r="AA98" s="443">
        <f>85500+256500</f>
        <v>342000</v>
      </c>
      <c r="AB98" s="433"/>
    </row>
    <row r="99" spans="1:28" ht="15.75" x14ac:dyDescent="0.25">
      <c r="A99" s="314"/>
      <c r="B99" s="500" t="s">
        <v>647</v>
      </c>
      <c r="C99" s="180"/>
      <c r="D99" s="127"/>
      <c r="E99" s="184"/>
      <c r="F99" s="144"/>
      <c r="G99" s="56"/>
      <c r="H99" s="56"/>
      <c r="I99" s="56"/>
      <c r="J99" s="56"/>
      <c r="K99" s="56"/>
      <c r="L99" s="56"/>
      <c r="M99" s="56"/>
      <c r="N99" s="56"/>
      <c r="O99" s="56"/>
      <c r="P99" s="56"/>
      <c r="Q99" s="56"/>
      <c r="R99" s="56"/>
      <c r="S99" s="56"/>
      <c r="T99" s="56"/>
      <c r="U99" s="56"/>
      <c r="V99" s="56"/>
      <c r="W99" s="56"/>
      <c r="X99" s="56"/>
      <c r="Y99" s="185"/>
      <c r="Z99" s="185"/>
      <c r="AA99" s="186"/>
      <c r="AB99" s="44"/>
    </row>
    <row r="100" spans="1:28" ht="15.75" x14ac:dyDescent="0.25">
      <c r="A100" s="314"/>
      <c r="B100" s="500" t="s">
        <v>648</v>
      </c>
      <c r="C100" s="180"/>
      <c r="D100" s="127"/>
      <c r="E100" s="184"/>
      <c r="F100" s="144"/>
      <c r="G100" s="56"/>
      <c r="H100" s="56"/>
      <c r="I100" s="56"/>
      <c r="J100" s="56"/>
      <c r="K100" s="56"/>
      <c r="L100" s="56"/>
      <c r="M100" s="56"/>
      <c r="N100" s="56"/>
      <c r="O100" s="56"/>
      <c r="P100" s="56"/>
      <c r="Q100" s="56"/>
      <c r="R100" s="56"/>
      <c r="S100" s="56"/>
      <c r="T100" s="56"/>
      <c r="U100" s="56"/>
      <c r="V100" s="56"/>
      <c r="W100" s="56"/>
      <c r="X100" s="56"/>
      <c r="Y100" s="185"/>
      <c r="Z100" s="185"/>
      <c r="AA100" s="186"/>
      <c r="AB100" s="44"/>
    </row>
    <row r="101" spans="1:28" ht="15.75" x14ac:dyDescent="0.25">
      <c r="A101" s="314"/>
      <c r="B101" s="500" t="s">
        <v>649</v>
      </c>
      <c r="C101" s="180"/>
      <c r="D101" s="127"/>
      <c r="E101" s="184"/>
      <c r="F101" s="144"/>
      <c r="G101" s="56"/>
      <c r="H101" s="56"/>
      <c r="I101" s="56"/>
      <c r="J101" s="56"/>
      <c r="K101" s="56"/>
      <c r="L101" s="56"/>
      <c r="M101" s="56"/>
      <c r="N101" s="56"/>
      <c r="O101" s="56"/>
      <c r="P101" s="56"/>
      <c r="Q101" s="56"/>
      <c r="R101" s="56"/>
      <c r="S101" s="56"/>
      <c r="T101" s="56"/>
      <c r="U101" s="56"/>
      <c r="V101" s="56"/>
      <c r="W101" s="56"/>
      <c r="X101" s="56"/>
      <c r="Y101" s="185"/>
      <c r="Z101" s="185"/>
      <c r="AA101" s="186"/>
      <c r="AB101" s="44"/>
    </row>
    <row r="102" spans="1:28" ht="15.75" x14ac:dyDescent="0.25">
      <c r="A102" s="314"/>
      <c r="B102" s="500" t="s">
        <v>650</v>
      </c>
      <c r="C102" s="180"/>
      <c r="D102" s="127"/>
      <c r="E102" s="184"/>
      <c r="F102" s="144"/>
      <c r="G102" s="56"/>
      <c r="H102" s="56"/>
      <c r="I102" s="56"/>
      <c r="J102" s="56"/>
      <c r="K102" s="56"/>
      <c r="L102" s="56"/>
      <c r="M102" s="56"/>
      <c r="N102" s="56"/>
      <c r="O102" s="56"/>
      <c r="P102" s="56"/>
      <c r="Q102" s="56"/>
      <c r="R102" s="56"/>
      <c r="S102" s="56"/>
      <c r="T102" s="56"/>
      <c r="U102" s="56"/>
      <c r="V102" s="56"/>
      <c r="W102" s="56"/>
      <c r="X102" s="56"/>
      <c r="Y102" s="185"/>
      <c r="Z102" s="185"/>
      <c r="AA102" s="186"/>
      <c r="AB102" s="44"/>
    </row>
    <row r="103" spans="1:28" ht="15.75" x14ac:dyDescent="0.25">
      <c r="A103" s="314"/>
      <c r="B103" s="500" t="s">
        <v>651</v>
      </c>
      <c r="C103" s="180"/>
      <c r="D103" s="127"/>
      <c r="E103" s="184"/>
      <c r="F103" s="144"/>
      <c r="G103" s="56"/>
      <c r="H103" s="56"/>
      <c r="I103" s="56"/>
      <c r="J103" s="56"/>
      <c r="K103" s="56"/>
      <c r="L103" s="56"/>
      <c r="M103" s="56"/>
      <c r="N103" s="56"/>
      <c r="O103" s="56"/>
      <c r="P103" s="56"/>
      <c r="Q103" s="56"/>
      <c r="R103" s="56"/>
      <c r="S103" s="56"/>
      <c r="T103" s="56"/>
      <c r="U103" s="56"/>
      <c r="V103" s="56"/>
      <c r="W103" s="56"/>
      <c r="X103" s="56"/>
      <c r="Y103" s="185"/>
      <c r="Z103" s="185"/>
      <c r="AA103" s="186"/>
      <c r="AB103" s="44"/>
    </row>
    <row r="104" spans="1:28" ht="15.75" x14ac:dyDescent="0.25">
      <c r="A104" s="314"/>
      <c r="B104" s="500" t="s">
        <v>652</v>
      </c>
      <c r="C104" s="180"/>
      <c r="D104" s="127"/>
      <c r="E104" s="184"/>
      <c r="F104" s="144"/>
      <c r="G104" s="56"/>
      <c r="H104" s="56"/>
      <c r="I104" s="56"/>
      <c r="J104" s="56"/>
      <c r="K104" s="56"/>
      <c r="L104" s="56"/>
      <c r="M104" s="56"/>
      <c r="N104" s="56"/>
      <c r="O104" s="56"/>
      <c r="P104" s="56"/>
      <c r="Q104" s="56"/>
      <c r="R104" s="56"/>
      <c r="S104" s="56"/>
      <c r="T104" s="56"/>
      <c r="U104" s="56"/>
      <c r="V104" s="56"/>
      <c r="W104" s="56"/>
      <c r="X104" s="56"/>
      <c r="Y104" s="185"/>
      <c r="Z104" s="185"/>
      <c r="AA104" s="186"/>
      <c r="AB104" s="44"/>
    </row>
    <row r="105" spans="1:28" ht="15.75" x14ac:dyDescent="0.25">
      <c r="A105" s="314"/>
      <c r="B105" s="500" t="s">
        <v>653</v>
      </c>
      <c r="C105" s="180"/>
      <c r="D105" s="127"/>
      <c r="E105" s="184"/>
      <c r="F105" s="144"/>
      <c r="G105" s="56"/>
      <c r="H105" s="56"/>
      <c r="I105" s="56"/>
      <c r="J105" s="56"/>
      <c r="K105" s="56"/>
      <c r="L105" s="56"/>
      <c r="M105" s="56"/>
      <c r="N105" s="56"/>
      <c r="O105" s="56"/>
      <c r="P105" s="56"/>
      <c r="Q105" s="56"/>
      <c r="R105" s="56"/>
      <c r="S105" s="56"/>
      <c r="T105" s="56"/>
      <c r="U105" s="56"/>
      <c r="V105" s="56"/>
      <c r="W105" s="56"/>
      <c r="X105" s="56"/>
      <c r="Y105" s="185"/>
      <c r="Z105" s="185"/>
      <c r="AA105" s="186"/>
      <c r="AB105" s="44"/>
    </row>
    <row r="106" spans="1:28" ht="15.75" x14ac:dyDescent="0.25">
      <c r="A106" s="314"/>
      <c r="B106" s="500" t="s">
        <v>654</v>
      </c>
      <c r="C106" s="180"/>
      <c r="D106" s="127"/>
      <c r="E106" s="184"/>
      <c r="F106" s="144"/>
      <c r="G106" s="56"/>
      <c r="H106" s="56"/>
      <c r="I106" s="56"/>
      <c r="J106" s="56"/>
      <c r="K106" s="56"/>
      <c r="L106" s="56"/>
      <c r="M106" s="56"/>
      <c r="N106" s="56"/>
      <c r="O106" s="56"/>
      <c r="P106" s="56"/>
      <c r="Q106" s="56"/>
      <c r="R106" s="56"/>
      <c r="S106" s="56"/>
      <c r="T106" s="56"/>
      <c r="U106" s="56"/>
      <c r="V106" s="56"/>
      <c r="W106" s="56"/>
      <c r="X106" s="56"/>
      <c r="Y106" s="185"/>
      <c r="Z106" s="185"/>
      <c r="AA106" s="186"/>
      <c r="AB106" s="44"/>
    </row>
    <row r="107" spans="1:28" ht="15.75" x14ac:dyDescent="0.25">
      <c r="A107" s="314"/>
      <c r="B107" s="500" t="s">
        <v>655</v>
      </c>
      <c r="C107" s="180"/>
      <c r="D107" s="127"/>
      <c r="E107" s="184"/>
      <c r="F107" s="144"/>
      <c r="G107" s="56"/>
      <c r="H107" s="56"/>
      <c r="I107" s="56"/>
      <c r="J107" s="56"/>
      <c r="K107" s="56"/>
      <c r="L107" s="56"/>
      <c r="M107" s="56"/>
      <c r="N107" s="56"/>
      <c r="O107" s="56"/>
      <c r="P107" s="56"/>
      <c r="Q107" s="56"/>
      <c r="R107" s="56"/>
      <c r="S107" s="56"/>
      <c r="T107" s="56"/>
      <c r="U107" s="56"/>
      <c r="V107" s="56"/>
      <c r="W107" s="56"/>
      <c r="X107" s="56"/>
      <c r="Y107" s="185"/>
      <c r="Z107" s="185"/>
      <c r="AA107" s="186"/>
      <c r="AB107" s="44"/>
    </row>
    <row r="108" spans="1:28" ht="15.75" x14ac:dyDescent="0.25">
      <c r="A108" s="314"/>
      <c r="B108" s="500" t="s">
        <v>656</v>
      </c>
      <c r="C108" s="180"/>
      <c r="D108" s="127"/>
      <c r="E108" s="184"/>
      <c r="F108" s="144"/>
      <c r="G108" s="56"/>
      <c r="H108" s="56"/>
      <c r="I108" s="56"/>
      <c r="J108" s="56"/>
      <c r="K108" s="56"/>
      <c r="L108" s="56"/>
      <c r="M108" s="56"/>
      <c r="N108" s="56"/>
      <c r="O108" s="56"/>
      <c r="P108" s="56"/>
      <c r="Q108" s="56"/>
      <c r="R108" s="56"/>
      <c r="S108" s="56"/>
      <c r="T108" s="56"/>
      <c r="U108" s="56"/>
      <c r="V108" s="56"/>
      <c r="W108" s="56"/>
      <c r="X108" s="56"/>
      <c r="Y108" s="185"/>
      <c r="Z108" s="185"/>
      <c r="AA108" s="186"/>
      <c r="AB108" s="44"/>
    </row>
    <row r="109" spans="1:28" ht="15.75" x14ac:dyDescent="0.25">
      <c r="A109" s="314"/>
      <c r="B109" s="500" t="s">
        <v>657</v>
      </c>
      <c r="C109" s="180"/>
      <c r="D109" s="127"/>
      <c r="E109" s="184"/>
      <c r="F109" s="144"/>
      <c r="G109" s="56"/>
      <c r="H109" s="56"/>
      <c r="I109" s="56"/>
      <c r="J109" s="56"/>
      <c r="K109" s="56"/>
      <c r="L109" s="56"/>
      <c r="M109" s="56"/>
      <c r="N109" s="56"/>
      <c r="O109" s="56"/>
      <c r="P109" s="56"/>
      <c r="Q109" s="56"/>
      <c r="R109" s="56"/>
      <c r="S109" s="56"/>
      <c r="T109" s="56"/>
      <c r="U109" s="56"/>
      <c r="V109" s="56"/>
      <c r="W109" s="56"/>
      <c r="X109" s="56"/>
      <c r="Y109" s="185"/>
      <c r="Z109" s="185"/>
      <c r="AA109" s="186"/>
      <c r="AB109" s="44"/>
    </row>
    <row r="110" spans="1:28" ht="15.75" x14ac:dyDescent="0.25">
      <c r="A110" s="314"/>
      <c r="B110" s="500" t="s">
        <v>658</v>
      </c>
      <c r="C110" s="180"/>
      <c r="D110" s="127"/>
      <c r="E110" s="184"/>
      <c r="F110" s="144"/>
      <c r="G110" s="56"/>
      <c r="H110" s="56"/>
      <c r="I110" s="56"/>
      <c r="J110" s="56"/>
      <c r="K110" s="56"/>
      <c r="L110" s="56"/>
      <c r="M110" s="56"/>
      <c r="N110" s="56"/>
      <c r="O110" s="56"/>
      <c r="P110" s="56"/>
      <c r="Q110" s="56"/>
      <c r="R110" s="56"/>
      <c r="S110" s="56"/>
      <c r="T110" s="56"/>
      <c r="U110" s="56"/>
      <c r="V110" s="56"/>
      <c r="W110" s="56"/>
      <c r="X110" s="56"/>
      <c r="Y110" s="185"/>
      <c r="Z110" s="185"/>
      <c r="AA110" s="186"/>
      <c r="AB110" s="44"/>
    </row>
    <row r="111" spans="1:28" ht="15.75" x14ac:dyDescent="0.25">
      <c r="A111" s="314"/>
      <c r="B111" s="500" t="s">
        <v>659</v>
      </c>
      <c r="C111" s="180"/>
      <c r="D111" s="127"/>
      <c r="E111" s="184"/>
      <c r="F111" s="144"/>
      <c r="G111" s="56"/>
      <c r="H111" s="56"/>
      <c r="I111" s="56"/>
      <c r="J111" s="56"/>
      <c r="K111" s="56"/>
      <c r="L111" s="56"/>
      <c r="M111" s="56"/>
      <c r="N111" s="56"/>
      <c r="O111" s="56"/>
      <c r="P111" s="56"/>
      <c r="Q111" s="56"/>
      <c r="R111" s="56"/>
      <c r="S111" s="56"/>
      <c r="T111" s="56"/>
      <c r="U111" s="56"/>
      <c r="V111" s="56"/>
      <c r="W111" s="56"/>
      <c r="X111" s="56"/>
      <c r="Y111" s="185"/>
      <c r="Z111" s="185"/>
      <c r="AA111" s="186"/>
      <c r="AB111" s="44"/>
    </row>
    <row r="112" spans="1:28" s="444" customFormat="1" ht="26.25" x14ac:dyDescent="0.25">
      <c r="A112" s="445">
        <v>9</v>
      </c>
      <c r="B112" s="459" t="s">
        <v>57</v>
      </c>
      <c r="C112" s="463" t="str">
        <f>IF(AA112&gt;=470000,"LPN",IF(AND(AA112&gt;190000,AA112&lt;470000),"LP",IF(AND(AA112&gt;=56000,AA112&lt;=190000),"3C","2C ")))</f>
        <v xml:space="preserve">2C </v>
      </c>
      <c r="D112" s="495" t="s">
        <v>660</v>
      </c>
      <c r="E112" s="463" t="s">
        <v>661</v>
      </c>
      <c r="F112" s="489" t="s">
        <v>662</v>
      </c>
      <c r="G112" s="464" t="s">
        <v>49</v>
      </c>
      <c r="H112" s="464" t="s">
        <v>49</v>
      </c>
      <c r="I112" s="464" t="s">
        <v>49</v>
      </c>
      <c r="J112" s="464" t="s">
        <v>49</v>
      </c>
      <c r="K112" s="464">
        <f>SUM(L112-8)</f>
        <v>41416</v>
      </c>
      <c r="L112" s="464">
        <f>SUM(M112*1)</f>
        <v>41424</v>
      </c>
      <c r="M112" s="464">
        <f>SUM(N112*1)</f>
        <v>41424</v>
      </c>
      <c r="N112" s="464">
        <f>SUM(O112-1)</f>
        <v>41424</v>
      </c>
      <c r="O112" s="464">
        <f>SUM(U112-3)</f>
        <v>41425</v>
      </c>
      <c r="P112" s="464">
        <f>SUM(U112*1)</f>
        <v>41428</v>
      </c>
      <c r="Q112" s="464" t="s">
        <v>49</v>
      </c>
      <c r="R112" s="464" t="s">
        <v>49</v>
      </c>
      <c r="S112" s="464" t="s">
        <v>49</v>
      </c>
      <c r="T112" s="464" t="s">
        <v>49</v>
      </c>
      <c r="U112" s="464">
        <f>SUM(V112-4)</f>
        <v>41428</v>
      </c>
      <c r="V112" s="464">
        <f>SUM(W112-4)</f>
        <v>41432</v>
      </c>
      <c r="W112" s="464">
        <f>SUM(X112-3)</f>
        <v>41436</v>
      </c>
      <c r="X112" s="464">
        <v>41439</v>
      </c>
      <c r="Y112" s="465"/>
      <c r="Z112" s="465"/>
      <c r="AA112" s="490">
        <v>12500</v>
      </c>
      <c r="AB112" s="210"/>
    </row>
    <row r="113" spans="1:28" ht="26.25" x14ac:dyDescent="0.25">
      <c r="A113" s="314"/>
      <c r="B113" s="502" t="s">
        <v>663</v>
      </c>
      <c r="C113" s="180"/>
      <c r="D113" s="187"/>
      <c r="E113" s="184"/>
      <c r="F113" s="144"/>
      <c r="G113" s="56"/>
      <c r="H113" s="56"/>
      <c r="I113" s="56"/>
      <c r="J113" s="56"/>
      <c r="K113" s="56"/>
      <c r="L113" s="56"/>
      <c r="M113" s="56"/>
      <c r="N113" s="56"/>
      <c r="O113" s="56"/>
      <c r="P113" s="56"/>
      <c r="Q113" s="56"/>
      <c r="R113" s="56"/>
      <c r="S113" s="56"/>
      <c r="T113" s="56"/>
      <c r="U113" s="56"/>
      <c r="V113" s="56"/>
      <c r="W113" s="56"/>
      <c r="X113" s="56"/>
      <c r="Y113" s="185"/>
      <c r="Z113" s="185"/>
      <c r="AA113" s="186"/>
      <c r="AB113" s="44"/>
    </row>
    <row r="114" spans="1:28" s="444" customFormat="1" ht="25.5" x14ac:dyDescent="0.25">
      <c r="A114" s="445">
        <v>10</v>
      </c>
      <c r="B114" s="487" t="s">
        <v>664</v>
      </c>
      <c r="C114" s="206" t="str">
        <f>IF(AA114&gt;=470000,"LPN",IF(AND(AA114&gt;190000,AA114&lt;470000),"LP",IF(AND(AA114&gt;=56000,AA114&lt;=190000),"3C","2C ")))</f>
        <v xml:space="preserve">2C </v>
      </c>
      <c r="D114" s="496" t="s">
        <v>660</v>
      </c>
      <c r="E114" s="433" t="s">
        <v>665</v>
      </c>
      <c r="F114" s="433" t="s">
        <v>666</v>
      </c>
      <c r="G114" s="209" t="s">
        <v>49</v>
      </c>
      <c r="H114" s="209" t="s">
        <v>49</v>
      </c>
      <c r="I114" s="209" t="s">
        <v>49</v>
      </c>
      <c r="J114" s="209" t="s">
        <v>49</v>
      </c>
      <c r="K114" s="209">
        <f>SUM(L114-8)</f>
        <v>41377</v>
      </c>
      <c r="L114" s="209">
        <f>SUM(M114*1)</f>
        <v>41385</v>
      </c>
      <c r="M114" s="209">
        <f>SUM(N114*1)</f>
        <v>41385</v>
      </c>
      <c r="N114" s="209">
        <f>SUM(O114-1)</f>
        <v>41385</v>
      </c>
      <c r="O114" s="209">
        <f>SUM(U114-3)</f>
        <v>41386</v>
      </c>
      <c r="P114" s="209">
        <f>SUM(U114*1)</f>
        <v>41389</v>
      </c>
      <c r="Q114" s="209" t="s">
        <v>49</v>
      </c>
      <c r="R114" s="209" t="s">
        <v>49</v>
      </c>
      <c r="S114" s="209" t="s">
        <v>49</v>
      </c>
      <c r="T114" s="209" t="s">
        <v>49</v>
      </c>
      <c r="U114" s="209">
        <f>SUM(V114-4)</f>
        <v>41389</v>
      </c>
      <c r="V114" s="209">
        <v>41393</v>
      </c>
      <c r="W114" s="209">
        <f>SUM(X114-3)</f>
        <v>41485</v>
      </c>
      <c r="X114" s="209">
        <v>41488</v>
      </c>
      <c r="Y114" s="210"/>
      <c r="Z114" s="210"/>
      <c r="AA114" s="443">
        <v>24000</v>
      </c>
      <c r="AB114" s="497"/>
    </row>
    <row r="115" spans="1:28" ht="15.75" x14ac:dyDescent="0.25">
      <c r="A115" s="314"/>
      <c r="B115" s="499" t="s">
        <v>667</v>
      </c>
      <c r="C115" s="129"/>
      <c r="D115" s="127"/>
      <c r="E115" s="188"/>
      <c r="F115" s="189"/>
      <c r="G115" s="190"/>
      <c r="H115" s="190"/>
      <c r="I115" s="190"/>
      <c r="J115" s="190"/>
      <c r="K115" s="190"/>
      <c r="L115" s="190"/>
      <c r="M115" s="190"/>
      <c r="N115" s="190"/>
      <c r="O115" s="190"/>
      <c r="P115" s="190"/>
      <c r="Q115" s="190"/>
      <c r="R115" s="190"/>
      <c r="S115" s="190"/>
      <c r="T115" s="190"/>
      <c r="U115" s="190"/>
      <c r="V115" s="190"/>
      <c r="W115" s="190"/>
      <c r="X115" s="190"/>
      <c r="Y115" s="191"/>
      <c r="Z115" s="191"/>
      <c r="AA115" s="192"/>
      <c r="AB115" s="193"/>
    </row>
    <row r="116" spans="1:28" ht="15.75" x14ac:dyDescent="0.25">
      <c r="A116" s="314"/>
      <c r="B116" s="499" t="s">
        <v>668</v>
      </c>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row>
    <row r="117" spans="1:28" s="444" customFormat="1" ht="25.5" x14ac:dyDescent="0.25">
      <c r="A117" s="445">
        <v>11</v>
      </c>
      <c r="B117" s="487" t="s">
        <v>669</v>
      </c>
      <c r="C117" s="434" t="str">
        <f>IF(AA117&gt;=470000,"LPN",IF(AND(AA117&gt;190000,AA117&lt;470000),"LP",IF(AND(AA117&gt;=56000,AA117&lt;=190000),"3C","2C ")))</f>
        <v xml:space="preserve">2C </v>
      </c>
      <c r="D117" s="498" t="s">
        <v>660</v>
      </c>
      <c r="E117" s="433" t="s">
        <v>670</v>
      </c>
      <c r="F117" s="433" t="s">
        <v>666</v>
      </c>
      <c r="G117" s="209" t="s">
        <v>49</v>
      </c>
      <c r="H117" s="209" t="s">
        <v>49</v>
      </c>
      <c r="I117" s="209" t="s">
        <v>49</v>
      </c>
      <c r="J117" s="209" t="s">
        <v>49</v>
      </c>
      <c r="K117" s="209">
        <f>SUM(L117-8)</f>
        <v>41377</v>
      </c>
      <c r="L117" s="209">
        <f>SUM(M117*1)</f>
        <v>41385</v>
      </c>
      <c r="M117" s="209">
        <f>SUM(N117*1)</f>
        <v>41385</v>
      </c>
      <c r="N117" s="209">
        <f>SUM(O117-1)</f>
        <v>41385</v>
      </c>
      <c r="O117" s="209">
        <f>SUM(U117-3)</f>
        <v>41386</v>
      </c>
      <c r="P117" s="209">
        <f>SUM(U117*1)</f>
        <v>41389</v>
      </c>
      <c r="Q117" s="209" t="s">
        <v>49</v>
      </c>
      <c r="R117" s="209" t="s">
        <v>49</v>
      </c>
      <c r="S117" s="209" t="s">
        <v>49</v>
      </c>
      <c r="T117" s="209" t="s">
        <v>49</v>
      </c>
      <c r="U117" s="209">
        <f>SUM(V117-4)</f>
        <v>41389</v>
      </c>
      <c r="V117" s="209">
        <v>41393</v>
      </c>
      <c r="W117" s="209">
        <f>SUM(X117-3)</f>
        <v>41485</v>
      </c>
      <c r="X117" s="209">
        <v>41488</v>
      </c>
      <c r="Y117" s="210"/>
      <c r="Z117" s="210"/>
      <c r="AA117" s="443">
        <v>20000</v>
      </c>
      <c r="AB117" s="210"/>
    </row>
    <row r="118" spans="1:28" ht="15.75" x14ac:dyDescent="0.25">
      <c r="A118" s="314"/>
      <c r="B118" s="500" t="s">
        <v>671</v>
      </c>
      <c r="C118" s="126"/>
      <c r="D118" s="194"/>
      <c r="E118" s="113"/>
      <c r="F118" s="113"/>
      <c r="G118" s="31"/>
      <c r="H118" s="31"/>
      <c r="I118" s="31"/>
      <c r="J118" s="31"/>
      <c r="K118" s="31"/>
      <c r="L118" s="31"/>
      <c r="M118" s="31"/>
      <c r="N118" s="31"/>
      <c r="O118" s="31"/>
      <c r="P118" s="31"/>
      <c r="Q118" s="31"/>
      <c r="R118" s="31"/>
      <c r="S118" s="31"/>
      <c r="T118" s="31"/>
      <c r="U118" s="31"/>
      <c r="V118" s="31"/>
      <c r="W118" s="31"/>
      <c r="X118" s="31"/>
      <c r="Y118" s="42"/>
      <c r="Z118" s="42"/>
      <c r="AA118" s="111"/>
      <c r="AB118" s="42"/>
    </row>
    <row r="119" spans="1:28" ht="15.75" x14ac:dyDescent="0.25">
      <c r="A119" s="314"/>
      <c r="B119" s="499" t="s">
        <v>672</v>
      </c>
      <c r="C119" s="126"/>
      <c r="D119" s="194"/>
      <c r="E119" s="113"/>
      <c r="F119" s="113"/>
      <c r="G119" s="31"/>
      <c r="H119" s="31"/>
      <c r="I119" s="31"/>
      <c r="J119" s="31"/>
      <c r="K119" s="31"/>
      <c r="L119" s="31"/>
      <c r="M119" s="31"/>
      <c r="N119" s="31"/>
      <c r="O119" s="31"/>
      <c r="P119" s="31"/>
      <c r="Q119" s="31"/>
      <c r="R119" s="31"/>
      <c r="S119" s="31"/>
      <c r="T119" s="31"/>
      <c r="U119" s="31"/>
      <c r="V119" s="31"/>
      <c r="W119" s="31"/>
      <c r="X119" s="31"/>
      <c r="Y119" s="42"/>
      <c r="Z119" s="42"/>
      <c r="AA119" s="111"/>
      <c r="AB119" s="42"/>
    </row>
    <row r="120" spans="1:28" ht="15.75" x14ac:dyDescent="0.25">
      <c r="A120" s="314"/>
      <c r="B120" s="499" t="s">
        <v>673</v>
      </c>
      <c r="C120" s="126"/>
      <c r="D120" s="194"/>
      <c r="E120" s="113"/>
      <c r="F120" s="113"/>
      <c r="G120" s="31"/>
      <c r="H120" s="31"/>
      <c r="I120" s="31"/>
      <c r="J120" s="31"/>
      <c r="K120" s="31"/>
      <c r="L120" s="31"/>
      <c r="M120" s="31"/>
      <c r="N120" s="31"/>
      <c r="O120" s="31"/>
      <c r="P120" s="31"/>
      <c r="Q120" s="31"/>
      <c r="R120" s="31"/>
      <c r="S120" s="31"/>
      <c r="T120" s="31"/>
      <c r="U120" s="31"/>
      <c r="V120" s="31"/>
      <c r="W120" s="31"/>
      <c r="X120" s="31"/>
      <c r="Y120" s="42"/>
      <c r="Z120" s="42"/>
      <c r="AA120" s="111"/>
      <c r="AB120" s="42"/>
    </row>
    <row r="121" spans="1:28" ht="15.75" x14ac:dyDescent="0.25">
      <c r="A121" s="314"/>
      <c r="B121" s="499" t="s">
        <v>674</v>
      </c>
      <c r="C121" s="126"/>
      <c r="D121" s="194"/>
      <c r="E121" s="113"/>
      <c r="F121" s="113"/>
      <c r="G121" s="31"/>
      <c r="H121" s="31"/>
      <c r="I121" s="31"/>
      <c r="J121" s="31"/>
      <c r="K121" s="31"/>
      <c r="L121" s="31"/>
      <c r="M121" s="31"/>
      <c r="N121" s="31"/>
      <c r="O121" s="31"/>
      <c r="P121" s="31"/>
      <c r="Q121" s="31"/>
      <c r="R121" s="31"/>
      <c r="S121" s="31"/>
      <c r="T121" s="31"/>
      <c r="U121" s="31"/>
      <c r="V121" s="31"/>
      <c r="W121" s="31"/>
      <c r="X121" s="31"/>
      <c r="Y121" s="42"/>
      <c r="Z121" s="42"/>
      <c r="AA121" s="111"/>
      <c r="AB121" s="42"/>
    </row>
    <row r="122" spans="1:28" ht="15.75" x14ac:dyDescent="0.25">
      <c r="A122" s="314"/>
      <c r="B122" s="499" t="s">
        <v>675</v>
      </c>
      <c r="C122" s="126"/>
      <c r="D122" s="194"/>
      <c r="E122" s="113"/>
      <c r="F122" s="113"/>
      <c r="G122" s="31"/>
      <c r="H122" s="31"/>
      <c r="I122" s="31"/>
      <c r="J122" s="31"/>
      <c r="K122" s="31"/>
      <c r="L122" s="31"/>
      <c r="M122" s="31"/>
      <c r="N122" s="31"/>
      <c r="O122" s="31"/>
      <c r="P122" s="31"/>
      <c r="Q122" s="31"/>
      <c r="R122" s="31"/>
      <c r="S122" s="31"/>
      <c r="T122" s="31"/>
      <c r="U122" s="31"/>
      <c r="V122" s="31"/>
      <c r="W122" s="31"/>
      <c r="X122" s="31"/>
      <c r="Y122" s="42"/>
      <c r="Z122" s="42"/>
      <c r="AA122" s="111"/>
      <c r="AB122" s="42"/>
    </row>
    <row r="123" spans="1:28" ht="15.75" x14ac:dyDescent="0.25">
      <c r="A123" s="314"/>
      <c r="B123" s="499" t="s">
        <v>676</v>
      </c>
      <c r="C123" s="126"/>
      <c r="D123" s="194"/>
      <c r="E123" s="113"/>
      <c r="F123" s="113"/>
      <c r="G123" s="31"/>
      <c r="H123" s="31"/>
      <c r="I123" s="31"/>
      <c r="J123" s="31"/>
      <c r="K123" s="31"/>
      <c r="L123" s="31"/>
      <c r="M123" s="31"/>
      <c r="N123" s="31"/>
      <c r="O123" s="31"/>
      <c r="P123" s="31"/>
      <c r="Q123" s="31"/>
      <c r="R123" s="31"/>
      <c r="S123" s="31"/>
      <c r="T123" s="31"/>
      <c r="U123" s="31"/>
      <c r="V123" s="31"/>
      <c r="W123" s="31"/>
      <c r="X123" s="31"/>
      <c r="Y123" s="42"/>
      <c r="Z123" s="42"/>
      <c r="AA123" s="111"/>
      <c r="AB123" s="42"/>
    </row>
    <row r="124" spans="1:28" ht="15.75" x14ac:dyDescent="0.25">
      <c r="A124" s="314"/>
      <c r="B124" s="499" t="s">
        <v>677</v>
      </c>
      <c r="C124" s="126"/>
      <c r="D124" s="194"/>
      <c r="E124" s="113"/>
      <c r="F124" s="113"/>
      <c r="G124" s="31"/>
      <c r="H124" s="31"/>
      <c r="I124" s="31"/>
      <c r="J124" s="31"/>
      <c r="K124" s="31"/>
      <c r="L124" s="31"/>
      <c r="M124" s="31"/>
      <c r="N124" s="31"/>
      <c r="O124" s="31"/>
      <c r="P124" s="31"/>
      <c r="Q124" s="31"/>
      <c r="R124" s="31"/>
      <c r="S124" s="31"/>
      <c r="T124" s="31"/>
      <c r="U124" s="31"/>
      <c r="V124" s="31"/>
      <c r="W124" s="31"/>
      <c r="X124" s="31"/>
      <c r="Y124" s="42"/>
      <c r="Z124" s="42"/>
      <c r="AA124" s="111"/>
      <c r="AB124" s="42"/>
    </row>
    <row r="125" spans="1:28" s="444" customFormat="1" ht="25.5" x14ac:dyDescent="0.25">
      <c r="A125" s="445">
        <v>12</v>
      </c>
      <c r="B125" s="487" t="s">
        <v>678</v>
      </c>
      <c r="C125" s="206" t="str">
        <f>IF(AA125&gt;=470000,"LPN",IF(AND(AA125&gt;190000,AA125&lt;470000),"LP",IF(AND(AA125&gt;=56000,AA125&lt;=190000),"3C","2C ")))</f>
        <v xml:space="preserve">2C </v>
      </c>
      <c r="D125" s="495" t="s">
        <v>660</v>
      </c>
      <c r="E125" s="433" t="s">
        <v>679</v>
      </c>
      <c r="F125" s="433" t="s">
        <v>666</v>
      </c>
      <c r="G125" s="209" t="s">
        <v>49</v>
      </c>
      <c r="H125" s="209" t="s">
        <v>49</v>
      </c>
      <c r="I125" s="209" t="s">
        <v>49</v>
      </c>
      <c r="J125" s="209" t="s">
        <v>49</v>
      </c>
      <c r="K125" s="209">
        <f>SUM(L125-8)</f>
        <v>41465</v>
      </c>
      <c r="L125" s="209">
        <f>SUM(M125*1)</f>
        <v>41473</v>
      </c>
      <c r="M125" s="209">
        <f>SUM(N125*1)</f>
        <v>41473</v>
      </c>
      <c r="N125" s="209">
        <f>SUM(O125-1)</f>
        <v>41473</v>
      </c>
      <c r="O125" s="209">
        <f>SUM(U125-3)</f>
        <v>41474</v>
      </c>
      <c r="P125" s="209">
        <f>SUM(U125*1)</f>
        <v>41477</v>
      </c>
      <c r="Q125" s="209" t="s">
        <v>49</v>
      </c>
      <c r="R125" s="209" t="s">
        <v>49</v>
      </c>
      <c r="S125" s="209" t="s">
        <v>49</v>
      </c>
      <c r="T125" s="209" t="s">
        <v>49</v>
      </c>
      <c r="U125" s="209">
        <f>SUM(V125-4)</f>
        <v>41477</v>
      </c>
      <c r="V125" s="209">
        <f>SUM(W125-4)</f>
        <v>41481</v>
      </c>
      <c r="W125" s="209">
        <f>SUM(X125-3)</f>
        <v>41485</v>
      </c>
      <c r="X125" s="209">
        <v>41488</v>
      </c>
      <c r="Y125" s="210"/>
      <c r="Z125" s="210"/>
      <c r="AA125" s="443">
        <v>40000</v>
      </c>
      <c r="AB125" s="210"/>
    </row>
    <row r="126" spans="1:28" ht="15.75" x14ac:dyDescent="0.25">
      <c r="A126" s="314"/>
      <c r="B126" s="499" t="s">
        <v>680</v>
      </c>
      <c r="C126" s="126"/>
      <c r="D126" s="194"/>
      <c r="E126" s="113"/>
      <c r="F126" s="113"/>
      <c r="G126" s="31"/>
      <c r="H126" s="31"/>
      <c r="I126" s="31"/>
      <c r="J126" s="31"/>
      <c r="K126" s="31"/>
      <c r="L126" s="31"/>
      <c r="M126" s="31"/>
      <c r="N126" s="31"/>
      <c r="O126" s="31"/>
      <c r="P126" s="31"/>
      <c r="Q126" s="31"/>
      <c r="R126" s="31"/>
      <c r="S126" s="31"/>
      <c r="T126" s="31"/>
      <c r="U126" s="31"/>
      <c r="V126" s="31"/>
      <c r="W126" s="31"/>
      <c r="X126" s="31"/>
      <c r="Y126" s="42"/>
      <c r="Z126" s="42"/>
      <c r="AA126" s="111"/>
      <c r="AB126" s="42"/>
    </row>
    <row r="127" spans="1:28" ht="15.75" x14ac:dyDescent="0.25">
      <c r="A127" s="314"/>
      <c r="B127" s="499" t="s">
        <v>681</v>
      </c>
      <c r="C127" s="129"/>
      <c r="D127" s="187"/>
      <c r="E127" s="113"/>
      <c r="F127" s="113"/>
      <c r="G127" s="31"/>
      <c r="H127" s="31"/>
      <c r="I127" s="31"/>
      <c r="J127" s="31"/>
      <c r="K127" s="31"/>
      <c r="L127" s="31"/>
      <c r="M127" s="31"/>
      <c r="N127" s="31"/>
      <c r="O127" s="31"/>
      <c r="P127" s="31"/>
      <c r="Q127" s="31"/>
      <c r="R127" s="31"/>
      <c r="S127" s="31"/>
      <c r="T127" s="31"/>
      <c r="U127" s="31"/>
      <c r="V127" s="31"/>
      <c r="W127" s="31"/>
      <c r="X127" s="31"/>
      <c r="Y127" s="42"/>
      <c r="Z127" s="42"/>
      <c r="AA127" s="111"/>
      <c r="AB127" s="42"/>
    </row>
    <row r="128" spans="1:28" s="444" customFormat="1" ht="25.5" x14ac:dyDescent="0.25">
      <c r="A128" s="445">
        <v>13</v>
      </c>
      <c r="B128" s="487" t="s">
        <v>682</v>
      </c>
      <c r="C128" s="206" t="str">
        <f>IF(AA128&gt;=450000,"LPN",IF(AND(AA128&gt;180000,AA128&lt;450000),"LP",IF(AND(AA128&gt;=53000,AA128&lt;=180000),"3C","2C ")))</f>
        <v xml:space="preserve">2C </v>
      </c>
      <c r="D128" s="495" t="s">
        <v>660</v>
      </c>
      <c r="E128" s="496" t="s">
        <v>683</v>
      </c>
      <c r="F128" s="497" t="s">
        <v>684</v>
      </c>
      <c r="G128" s="464" t="s">
        <v>49</v>
      </c>
      <c r="H128" s="464" t="s">
        <v>49</v>
      </c>
      <c r="I128" s="464" t="s">
        <v>49</v>
      </c>
      <c r="J128" s="464" t="s">
        <v>49</v>
      </c>
      <c r="K128" s="464">
        <f>SUM(L128-8)</f>
        <v>41496</v>
      </c>
      <c r="L128" s="464">
        <f>SUM(M128*1)</f>
        <v>41504</v>
      </c>
      <c r="M128" s="464">
        <f>SUM(N128*1)</f>
        <v>41504</v>
      </c>
      <c r="N128" s="464">
        <f>SUM(O128-1)</f>
        <v>41504</v>
      </c>
      <c r="O128" s="464">
        <f>SUM(U128-3)</f>
        <v>41505</v>
      </c>
      <c r="P128" s="464">
        <f>SUM(U128*1)</f>
        <v>41508</v>
      </c>
      <c r="Q128" s="464" t="s">
        <v>49</v>
      </c>
      <c r="R128" s="464" t="s">
        <v>49</v>
      </c>
      <c r="S128" s="464" t="s">
        <v>49</v>
      </c>
      <c r="T128" s="464" t="s">
        <v>49</v>
      </c>
      <c r="U128" s="464">
        <f>SUM(V128-4)</f>
        <v>41508</v>
      </c>
      <c r="V128" s="464">
        <f>SUM(W128-4)</f>
        <v>41512</v>
      </c>
      <c r="W128" s="464">
        <f>SUM(X128-3)</f>
        <v>41516</v>
      </c>
      <c r="X128" s="464">
        <v>41519</v>
      </c>
      <c r="Y128" s="465"/>
      <c r="Z128" s="465"/>
      <c r="AA128" s="490">
        <v>4000</v>
      </c>
      <c r="AB128" s="210"/>
    </row>
    <row r="129" spans="1:28" ht="15.75" x14ac:dyDescent="0.25">
      <c r="A129" s="314"/>
      <c r="B129" s="499" t="s">
        <v>685</v>
      </c>
      <c r="C129" s="129"/>
      <c r="D129" s="187"/>
      <c r="E129" s="113"/>
      <c r="F129" s="113"/>
      <c r="G129" s="31"/>
      <c r="H129" s="31"/>
      <c r="I129" s="31"/>
      <c r="J129" s="31"/>
      <c r="K129" s="31"/>
      <c r="L129" s="31"/>
      <c r="M129" s="31"/>
      <c r="N129" s="31"/>
      <c r="O129" s="31"/>
      <c r="P129" s="31"/>
      <c r="Q129" s="31"/>
      <c r="R129" s="31"/>
      <c r="S129" s="31"/>
      <c r="T129" s="31"/>
      <c r="U129" s="31"/>
      <c r="V129" s="31"/>
      <c r="W129" s="31"/>
      <c r="X129" s="31"/>
      <c r="Y129" s="42"/>
      <c r="Z129" s="42"/>
      <c r="AA129" s="111"/>
      <c r="AB129" s="42"/>
    </row>
    <row r="130" spans="1:28" ht="15.75" x14ac:dyDescent="0.25">
      <c r="A130" s="314"/>
      <c r="B130" s="499" t="s">
        <v>686</v>
      </c>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row>
    <row r="131" spans="1:28" ht="15.75" x14ac:dyDescent="0.25">
      <c r="A131" s="314"/>
      <c r="B131" s="499" t="s">
        <v>687</v>
      </c>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row>
    <row r="132" spans="1:28" s="444" customFormat="1" ht="26.25" x14ac:dyDescent="0.25">
      <c r="A132" s="445">
        <v>14</v>
      </c>
      <c r="B132" s="459" t="s">
        <v>688</v>
      </c>
      <c r="C132" s="463" t="str">
        <f>IF(AA132&gt;=470000,"LPN",IF(AND(AA132&gt;190000,AA132&lt;470000),"LP",IF(AND(AA132&gt;=56000,AA132&lt;=190000),"3C","2C ")))</f>
        <v xml:space="preserve">2C </v>
      </c>
      <c r="D132" s="495" t="s">
        <v>660</v>
      </c>
      <c r="E132" s="463" t="s">
        <v>689</v>
      </c>
      <c r="F132" s="489" t="s">
        <v>690</v>
      </c>
      <c r="G132" s="464" t="s">
        <v>49</v>
      </c>
      <c r="H132" s="464" t="s">
        <v>49</v>
      </c>
      <c r="I132" s="464" t="s">
        <v>49</v>
      </c>
      <c r="J132" s="464" t="s">
        <v>49</v>
      </c>
      <c r="K132" s="464">
        <f>SUM(L132-8)</f>
        <v>41496</v>
      </c>
      <c r="L132" s="464">
        <f>SUM(M132*1)</f>
        <v>41504</v>
      </c>
      <c r="M132" s="464">
        <f>SUM(N132*1)</f>
        <v>41504</v>
      </c>
      <c r="N132" s="464">
        <f>SUM(O132-1)</f>
        <v>41504</v>
      </c>
      <c r="O132" s="464">
        <f>SUM(U132-3)</f>
        <v>41505</v>
      </c>
      <c r="P132" s="464">
        <f>SUM(U132*1)</f>
        <v>41508</v>
      </c>
      <c r="Q132" s="464" t="s">
        <v>49</v>
      </c>
      <c r="R132" s="464" t="s">
        <v>49</v>
      </c>
      <c r="S132" s="464" t="s">
        <v>49</v>
      </c>
      <c r="T132" s="464" t="s">
        <v>49</v>
      </c>
      <c r="U132" s="464">
        <f>SUM(V132-4)</f>
        <v>41508</v>
      </c>
      <c r="V132" s="464">
        <f>SUM(W132-4)</f>
        <v>41512</v>
      </c>
      <c r="W132" s="464">
        <f>SUM(X132-3)</f>
        <v>41516</v>
      </c>
      <c r="X132" s="464">
        <v>41519</v>
      </c>
      <c r="Y132" s="465"/>
      <c r="Z132" s="465"/>
      <c r="AA132" s="490">
        <v>37500</v>
      </c>
      <c r="AB132" s="210"/>
    </row>
    <row r="133" spans="1:28" ht="39" x14ac:dyDescent="0.25">
      <c r="A133" s="314"/>
      <c r="B133" s="502" t="s">
        <v>691</v>
      </c>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row>
    <row r="134" spans="1:28" x14ac:dyDescent="0.25">
      <c r="A134" s="755"/>
      <c r="B134" s="759" t="s">
        <v>258</v>
      </c>
      <c r="C134" s="761" t="s">
        <v>36</v>
      </c>
      <c r="D134" s="762"/>
      <c r="E134" s="762"/>
      <c r="F134" s="762"/>
      <c r="G134" s="762"/>
      <c r="H134" s="762"/>
      <c r="I134" s="762"/>
      <c r="J134" s="762"/>
      <c r="K134" s="762"/>
      <c r="L134" s="762"/>
      <c r="M134" s="762"/>
      <c r="N134" s="762"/>
      <c r="O134" s="762"/>
      <c r="P134" s="762"/>
      <c r="Q134" s="762"/>
      <c r="R134" s="762"/>
      <c r="S134" s="762"/>
      <c r="T134" s="762"/>
      <c r="U134" s="762"/>
      <c r="V134" s="762"/>
      <c r="W134" s="762"/>
      <c r="X134" s="762"/>
      <c r="Y134" s="762"/>
      <c r="Z134" s="763"/>
      <c r="AA134" s="195">
        <f>SUM(AA12:AA133)</f>
        <v>611756</v>
      </c>
      <c r="AB134" s="195" t="e">
        <f>SUM(AB10,#REF!,#REF!)</f>
        <v>#REF!</v>
      </c>
    </row>
    <row r="135" spans="1:28" ht="15.75" x14ac:dyDescent="0.25">
      <c r="A135" s="756"/>
      <c r="B135" s="760"/>
      <c r="C135" s="662" t="s">
        <v>37</v>
      </c>
      <c r="D135" s="662"/>
      <c r="E135" s="662"/>
      <c r="F135" s="663"/>
      <c r="G135" s="663"/>
      <c r="H135" s="663"/>
      <c r="I135" s="663"/>
      <c r="J135" s="663"/>
      <c r="K135" s="663"/>
      <c r="L135" s="663"/>
      <c r="M135" s="663"/>
      <c r="N135" s="663"/>
      <c r="O135" s="663"/>
      <c r="P135" s="663"/>
      <c r="Q135" s="663"/>
      <c r="R135" s="663"/>
      <c r="S135" s="663"/>
      <c r="T135" s="663"/>
      <c r="U135" s="663"/>
      <c r="V135" s="663"/>
      <c r="W135" s="663"/>
      <c r="X135" s="663"/>
      <c r="Y135" s="663"/>
      <c r="Z135" s="663"/>
      <c r="AA135" s="114" t="e">
        <f>SUM(AA11,#REF!,#REF!)</f>
        <v>#REF!</v>
      </c>
      <c r="AB135" s="135" t="e">
        <f>SUM(AB11,#REF!,#REF!)</f>
        <v>#REF!</v>
      </c>
    </row>
    <row r="136" spans="1:28" x14ac:dyDescent="0.25">
      <c r="A136" s="116"/>
      <c r="B136" s="503"/>
      <c r="C136" s="115"/>
      <c r="D136" s="115"/>
      <c r="E136" s="115"/>
      <c r="F136" s="115"/>
      <c r="G136" s="115"/>
      <c r="H136" s="115"/>
      <c r="I136" s="115"/>
      <c r="J136" s="115"/>
      <c r="K136" s="115"/>
      <c r="L136" s="115"/>
      <c r="M136" s="115"/>
      <c r="N136" s="115"/>
      <c r="O136" s="115"/>
      <c r="P136" s="115"/>
      <c r="Q136" s="115"/>
      <c r="R136" s="115"/>
      <c r="S136" s="115"/>
      <c r="T136" s="115"/>
      <c r="U136" s="115"/>
      <c r="V136" s="115"/>
      <c r="W136" s="196"/>
      <c r="X136" s="115"/>
      <c r="Y136" s="115"/>
      <c r="Z136" s="115"/>
      <c r="AA136" s="115"/>
      <c r="AB136" s="117"/>
    </row>
    <row r="137" spans="1:28" x14ac:dyDescent="0.25">
      <c r="A137" s="117"/>
      <c r="B137" s="481"/>
      <c r="C137" s="148"/>
      <c r="D137" s="148"/>
      <c r="E137" s="148"/>
      <c r="F137" s="149"/>
      <c r="G137" s="149"/>
      <c r="H137" s="149"/>
      <c r="I137" s="149"/>
      <c r="J137" s="149"/>
      <c r="K137" s="149"/>
      <c r="L137" s="149"/>
      <c r="M137" s="149"/>
      <c r="N137" s="149"/>
      <c r="O137" s="149"/>
      <c r="P137" s="149"/>
      <c r="Q137" s="150"/>
      <c r="R137" s="150"/>
      <c r="S137" s="116"/>
      <c r="T137" s="116"/>
      <c r="U137" s="116"/>
      <c r="V137" s="116"/>
      <c r="W137" s="151"/>
      <c r="X137" s="116"/>
      <c r="Y137" s="116"/>
      <c r="Z137" s="152"/>
      <c r="AA137" s="117"/>
      <c r="AB137" s="117"/>
    </row>
    <row r="138" spans="1:28" ht="31.5" x14ac:dyDescent="0.25">
      <c r="A138" s="197" t="s">
        <v>259</v>
      </c>
      <c r="B138" s="504"/>
      <c r="C138" s="198"/>
      <c r="D138" s="157"/>
      <c r="E138" s="199" t="s">
        <v>260</v>
      </c>
      <c r="F138" s="136"/>
      <c r="G138" s="137"/>
      <c r="I138" s="158" t="s">
        <v>261</v>
      </c>
      <c r="J138" s="159"/>
      <c r="K138" s="154" t="s">
        <v>262</v>
      </c>
      <c r="N138" s="160" t="s">
        <v>263</v>
      </c>
      <c r="O138" s="153"/>
      <c r="P138" s="161"/>
      <c r="S138" s="162" t="s">
        <v>264</v>
      </c>
      <c r="T138" s="159"/>
      <c r="U138" s="159"/>
      <c r="V138" s="163" t="s">
        <v>262</v>
      </c>
      <c r="X138" s="119"/>
      <c r="Y138" s="731" t="s">
        <v>265</v>
      </c>
      <c r="Z138" s="732"/>
      <c r="AA138" s="709"/>
      <c r="AB138" s="710"/>
    </row>
    <row r="139" spans="1:28" ht="31.5" x14ac:dyDescent="0.25">
      <c r="A139" s="164" t="s">
        <v>266</v>
      </c>
      <c r="B139" s="505"/>
      <c r="C139" s="170"/>
      <c r="D139" s="157"/>
      <c r="E139" s="199" t="s">
        <v>267</v>
      </c>
      <c r="F139" s="136"/>
      <c r="G139" s="137"/>
      <c r="I139" s="167" t="s">
        <v>268</v>
      </c>
      <c r="J139" s="168"/>
      <c r="K139" s="166" t="s">
        <v>262</v>
      </c>
      <c r="N139" s="169" t="s">
        <v>269</v>
      </c>
      <c r="O139" s="165"/>
      <c r="P139" s="170"/>
      <c r="S139" s="171" t="s">
        <v>270</v>
      </c>
      <c r="T139" s="172"/>
      <c r="U139" s="168"/>
      <c r="V139" s="173" t="s">
        <v>262</v>
      </c>
      <c r="X139" s="119"/>
      <c r="Y139" s="731" t="s">
        <v>271</v>
      </c>
      <c r="Z139" s="732"/>
      <c r="AA139" s="709"/>
      <c r="AB139" s="710"/>
    </row>
    <row r="140" spans="1:28" x14ac:dyDescent="0.25">
      <c r="A140" s="117"/>
      <c r="B140" s="484"/>
      <c r="C140" s="174"/>
      <c r="D140" s="174"/>
      <c r="E140" s="174"/>
      <c r="F140" s="121"/>
      <c r="G140" s="121"/>
      <c r="H140" s="121"/>
      <c r="I140" s="121"/>
      <c r="J140" s="121"/>
      <c r="K140" s="121"/>
      <c r="L140" s="121"/>
      <c r="M140" s="121"/>
      <c r="N140" s="121"/>
      <c r="O140" s="121"/>
      <c r="P140" s="121"/>
      <c r="Q140" s="120"/>
      <c r="R140" s="120"/>
      <c r="S140" s="120"/>
      <c r="T140" s="120"/>
      <c r="U140" s="120"/>
      <c r="V140" s="120"/>
      <c r="W140" s="120"/>
      <c r="X140" s="120"/>
      <c r="Y140" s="120"/>
      <c r="Z140" s="120"/>
      <c r="AA140" s="120"/>
      <c r="AB140" s="117"/>
    </row>
    <row r="141" spans="1:28" x14ac:dyDescent="0.25">
      <c r="A141" s="117"/>
      <c r="B141" s="485"/>
      <c r="C141" s="117"/>
      <c r="D141" s="117"/>
      <c r="E141" s="117"/>
      <c r="F141" s="121"/>
      <c r="G141" s="121"/>
      <c r="H141" s="121"/>
      <c r="I141" s="121"/>
      <c r="J141" s="121"/>
      <c r="K141" s="121"/>
      <c r="L141" s="121"/>
      <c r="M141" s="121"/>
      <c r="N141" s="121"/>
      <c r="O141" s="121"/>
      <c r="P141" s="121"/>
      <c r="Q141" s="120"/>
      <c r="R141" s="120"/>
      <c r="S141" s="120"/>
      <c r="T141" s="120"/>
      <c r="U141" s="120"/>
      <c r="V141" s="120"/>
      <c r="W141" s="120"/>
      <c r="X141" s="120"/>
      <c r="Y141" s="120"/>
      <c r="Z141" s="120"/>
      <c r="AA141" s="120"/>
      <c r="AB141" s="117"/>
    </row>
    <row r="142" spans="1:28" x14ac:dyDescent="0.25">
      <c r="A142" s="117"/>
      <c r="B142" s="484"/>
      <c r="C142" s="174"/>
      <c r="D142" s="174"/>
      <c r="E142" s="722" t="s">
        <v>272</v>
      </c>
      <c r="F142" s="723"/>
      <c r="G142" s="723"/>
      <c r="H142" s="723"/>
      <c r="I142" s="723"/>
      <c r="J142" s="723"/>
      <c r="K142" s="723"/>
      <c r="L142" s="723"/>
      <c r="M142" s="723"/>
      <c r="N142" s="723"/>
      <c r="O142" s="723"/>
      <c r="P142" s="723"/>
      <c r="Q142" s="723"/>
      <c r="R142" s="723"/>
      <c r="S142" s="723"/>
      <c r="T142" s="723"/>
      <c r="U142" s="723"/>
      <c r="V142" s="723"/>
      <c r="W142" s="724"/>
      <c r="X142" s="117"/>
      <c r="Y142" s="117"/>
      <c r="Z142" s="117"/>
      <c r="AA142" s="117"/>
      <c r="AB142" s="117"/>
    </row>
    <row r="143" spans="1:28" x14ac:dyDescent="0.25">
      <c r="A143" s="117"/>
      <c r="B143" s="484"/>
      <c r="C143" s="174"/>
      <c r="D143" s="174"/>
      <c r="E143" s="725"/>
      <c r="F143" s="726"/>
      <c r="G143" s="726"/>
      <c r="H143" s="726"/>
      <c r="I143" s="726"/>
      <c r="J143" s="726"/>
      <c r="K143" s="726"/>
      <c r="L143" s="726"/>
      <c r="M143" s="726"/>
      <c r="N143" s="726"/>
      <c r="O143" s="726"/>
      <c r="P143" s="726"/>
      <c r="Q143" s="726"/>
      <c r="R143" s="726"/>
      <c r="S143" s="726"/>
      <c r="T143" s="726"/>
      <c r="U143" s="726"/>
      <c r="V143" s="726"/>
      <c r="W143" s="727"/>
      <c r="X143" s="117"/>
      <c r="Y143" s="117"/>
      <c r="Z143" s="117"/>
      <c r="AA143" s="117"/>
      <c r="AB143" s="117"/>
    </row>
    <row r="144" spans="1:28" x14ac:dyDescent="0.25">
      <c r="A144" s="117"/>
      <c r="B144" s="485"/>
      <c r="C144" s="117"/>
      <c r="D144" s="117"/>
      <c r="E144" s="175"/>
      <c r="F144" s="116"/>
      <c r="G144" s="116"/>
      <c r="H144" s="116"/>
      <c r="I144" s="116"/>
      <c r="J144" s="116"/>
      <c r="K144" s="116"/>
      <c r="L144" s="116"/>
      <c r="M144" s="116"/>
      <c r="N144" s="116"/>
      <c r="O144" s="116"/>
      <c r="P144" s="116"/>
      <c r="Q144" s="176"/>
      <c r="R144" s="116"/>
      <c r="S144" s="176"/>
      <c r="T144" s="176"/>
      <c r="U144" s="176"/>
      <c r="V144" s="176"/>
      <c r="W144" s="177"/>
      <c r="X144" s="117"/>
      <c r="Y144" s="117"/>
      <c r="Z144" s="117"/>
      <c r="AA144" s="117"/>
      <c r="AB144" s="117"/>
    </row>
    <row r="145" spans="1:28" x14ac:dyDescent="0.25">
      <c r="A145" s="117"/>
      <c r="B145" s="485"/>
      <c r="C145" s="117"/>
      <c r="D145" s="117"/>
      <c r="E145" s="728" t="s">
        <v>273</v>
      </c>
      <c r="F145" s="729"/>
      <c r="G145" s="729"/>
      <c r="H145" s="729"/>
      <c r="I145" s="729"/>
      <c r="J145" s="729"/>
      <c r="K145" s="729"/>
      <c r="L145" s="729"/>
      <c r="M145" s="729"/>
      <c r="N145" s="729"/>
      <c r="O145" s="729"/>
      <c r="P145" s="729"/>
      <c r="Q145" s="729"/>
      <c r="R145" s="729"/>
      <c r="S145" s="729"/>
      <c r="T145" s="729"/>
      <c r="U145" s="729"/>
      <c r="V145" s="729"/>
      <c r="W145" s="730"/>
      <c r="X145" s="117"/>
      <c r="Y145" s="117"/>
      <c r="Z145" s="117"/>
      <c r="AA145" s="117"/>
      <c r="AB145" s="117"/>
    </row>
    <row r="146" spans="1:28" x14ac:dyDescent="0.25">
      <c r="A146" s="117"/>
      <c r="B146" s="485"/>
      <c r="C146" s="117"/>
      <c r="D146" s="117"/>
      <c r="E146" s="117"/>
      <c r="F146" s="117"/>
      <c r="G146" s="117"/>
      <c r="H146" s="117"/>
      <c r="I146" s="117"/>
      <c r="J146" s="117"/>
      <c r="K146" s="117"/>
      <c r="L146" s="117"/>
      <c r="M146" s="117"/>
      <c r="N146" s="117"/>
      <c r="O146" s="117"/>
      <c r="P146" s="117"/>
      <c r="Q146" s="117"/>
      <c r="R146" s="117"/>
      <c r="S146" s="117"/>
      <c r="T146" s="117"/>
      <c r="U146" s="117"/>
      <c r="V146" s="117"/>
      <c r="W146" s="121"/>
      <c r="X146" s="121"/>
      <c r="Y146" s="121"/>
      <c r="Z146" s="121"/>
      <c r="AA146" s="121"/>
      <c r="AB146" s="117"/>
    </row>
  </sheetData>
  <mergeCells count="42">
    <mergeCell ref="Y139:Z139"/>
    <mergeCell ref="AA139:AB139"/>
    <mergeCell ref="E142:W143"/>
    <mergeCell ref="E145:W145"/>
    <mergeCell ref="B134:B135"/>
    <mergeCell ref="C134:Z134"/>
    <mergeCell ref="C135:Z135"/>
    <mergeCell ref="A134:A135"/>
    <mergeCell ref="Y138:Z138"/>
    <mergeCell ref="AA138:AB138"/>
    <mergeCell ref="B10:B11"/>
    <mergeCell ref="D9:E9"/>
    <mergeCell ref="A10:A11"/>
    <mergeCell ref="G6:AB6"/>
    <mergeCell ref="G7:J7"/>
    <mergeCell ref="K7:N7"/>
    <mergeCell ref="O7:R7"/>
    <mergeCell ref="S7:V7"/>
    <mergeCell ref="W7:X7"/>
    <mergeCell ref="Y7:AB8"/>
    <mergeCell ref="AB10:AB11"/>
    <mergeCell ref="C10:C11"/>
    <mergeCell ref="D10:E10"/>
    <mergeCell ref="F10:F11"/>
    <mergeCell ref="Y10:Y11"/>
    <mergeCell ref="Z10:Z11"/>
    <mergeCell ref="AA10:AA11"/>
    <mergeCell ref="Q8:R8"/>
    <mergeCell ref="S8:T8"/>
    <mergeCell ref="U8:V8"/>
    <mergeCell ref="W8:X8"/>
    <mergeCell ref="B1:AB1"/>
    <mergeCell ref="B2:AB2"/>
    <mergeCell ref="B3:AB3"/>
    <mergeCell ref="B4:AB4"/>
    <mergeCell ref="B5:AB5"/>
    <mergeCell ref="G8:H8"/>
    <mergeCell ref="I8:J8"/>
    <mergeCell ref="K8:L8"/>
    <mergeCell ref="M8:N8"/>
    <mergeCell ref="O8:P8"/>
    <mergeCell ref="A6:F8"/>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22"/>
  <sheetViews>
    <sheetView topLeftCell="B1" workbookViewId="0">
      <selection activeCell="C13" sqref="C13"/>
    </sheetView>
  </sheetViews>
  <sheetFormatPr baseColWidth="10" defaultRowHeight="15" x14ac:dyDescent="0.25"/>
  <cols>
    <col min="2" max="2" width="53.85546875" style="454" customWidth="1"/>
    <col min="3" max="3" width="38.85546875" bestFit="1" customWidth="1"/>
    <col min="14" max="14" width="13.28515625" customWidth="1"/>
  </cols>
  <sheetData>
    <row r="1" spans="1:28" ht="15.75" x14ac:dyDescent="0.25">
      <c r="A1" s="1"/>
      <c r="B1" s="691" t="s">
        <v>0</v>
      </c>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row>
    <row r="2" spans="1:28" ht="15.75" x14ac:dyDescent="0.25">
      <c r="B2" s="691" t="s">
        <v>1</v>
      </c>
      <c r="C2" s="691"/>
      <c r="D2" s="691"/>
      <c r="E2" s="691"/>
      <c r="F2" s="691"/>
      <c r="G2" s="691"/>
      <c r="H2" s="691"/>
      <c r="I2" s="691"/>
      <c r="J2" s="691"/>
      <c r="K2" s="691"/>
      <c r="L2" s="691"/>
      <c r="M2" s="691"/>
      <c r="N2" s="691"/>
      <c r="O2" s="691"/>
      <c r="P2" s="691"/>
      <c r="Q2" s="691"/>
      <c r="R2" s="691"/>
      <c r="S2" s="691"/>
      <c r="T2" s="691"/>
      <c r="U2" s="691"/>
      <c r="V2" s="691"/>
      <c r="W2" s="691"/>
      <c r="X2" s="691"/>
      <c r="Y2" s="691"/>
      <c r="Z2" s="691"/>
      <c r="AA2" s="691"/>
      <c r="AB2" s="691"/>
    </row>
    <row r="3" spans="1:28" ht="15.75" x14ac:dyDescent="0.25">
      <c r="B3" s="691" t="s">
        <v>2533</v>
      </c>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row>
    <row r="4" spans="1:28" ht="15.75" x14ac:dyDescent="0.25">
      <c r="B4" s="691" t="s">
        <v>549</v>
      </c>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row>
    <row r="5" spans="1:28" ht="15.75" x14ac:dyDescent="0.25">
      <c r="A5" s="2"/>
      <c r="B5" s="666"/>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row>
    <row r="6" spans="1:28" x14ac:dyDescent="0.25">
      <c r="B6" s="453"/>
      <c r="C6" s="1"/>
      <c r="D6" s="1"/>
      <c r="E6" s="1"/>
      <c r="F6" s="1"/>
      <c r="G6" s="1"/>
      <c r="H6" s="1"/>
      <c r="I6" s="1"/>
      <c r="J6" s="1"/>
      <c r="K6" s="1"/>
      <c r="L6" s="1"/>
      <c r="M6" s="1"/>
      <c r="N6" s="1"/>
      <c r="O6" s="1"/>
      <c r="P6" s="1"/>
      <c r="R6" s="3"/>
      <c r="S6" s="3"/>
      <c r="T6" s="3"/>
      <c r="U6" s="3"/>
      <c r="V6" s="3"/>
      <c r="X6" s="4"/>
      <c r="AA6" s="4"/>
    </row>
    <row r="7" spans="1:28" x14ac:dyDescent="0.25">
      <c r="A7" s="655" t="s">
        <v>4</v>
      </c>
      <c r="B7" s="655"/>
      <c r="C7" s="655"/>
      <c r="D7" s="655"/>
      <c r="E7" s="655"/>
      <c r="F7" s="655"/>
      <c r="G7" s="671" t="s">
        <v>5</v>
      </c>
      <c r="H7" s="671"/>
      <c r="I7" s="671"/>
      <c r="J7" s="671"/>
      <c r="K7" s="671"/>
      <c r="L7" s="671"/>
      <c r="M7" s="671"/>
      <c r="N7" s="671"/>
      <c r="O7" s="671"/>
      <c r="P7" s="671"/>
      <c r="Q7" s="671"/>
      <c r="R7" s="671"/>
      <c r="S7" s="671"/>
      <c r="T7" s="671"/>
      <c r="U7" s="671"/>
      <c r="V7" s="671"/>
      <c r="W7" s="671"/>
      <c r="X7" s="671"/>
      <c r="Y7" s="671"/>
      <c r="Z7" s="671"/>
      <c r="AA7" s="671"/>
      <c r="AB7" s="672"/>
    </row>
    <row r="8" spans="1:28" x14ac:dyDescent="0.25">
      <c r="A8" s="655"/>
      <c r="B8" s="655"/>
      <c r="C8" s="655"/>
      <c r="D8" s="655"/>
      <c r="E8" s="655"/>
      <c r="F8" s="655"/>
      <c r="G8" s="671" t="s">
        <v>6</v>
      </c>
      <c r="H8" s="671"/>
      <c r="I8" s="671"/>
      <c r="J8" s="672"/>
      <c r="K8" s="679" t="s">
        <v>7</v>
      </c>
      <c r="L8" s="671"/>
      <c r="M8" s="671"/>
      <c r="N8" s="672"/>
      <c r="O8" s="679" t="s">
        <v>8</v>
      </c>
      <c r="P8" s="671"/>
      <c r="Q8" s="671"/>
      <c r="R8" s="671"/>
      <c r="S8" s="679" t="s">
        <v>9</v>
      </c>
      <c r="T8" s="671"/>
      <c r="U8" s="671"/>
      <c r="V8" s="672"/>
      <c r="W8" s="679" t="s">
        <v>10</v>
      </c>
      <c r="X8" s="672"/>
      <c r="Y8" s="680" t="s">
        <v>11</v>
      </c>
      <c r="Z8" s="681"/>
      <c r="AA8" s="681"/>
      <c r="AB8" s="682"/>
    </row>
    <row r="9" spans="1:28" ht="25.5" customHeight="1" thickBot="1" x14ac:dyDescent="0.3">
      <c r="A9" s="655"/>
      <c r="B9" s="655"/>
      <c r="C9" s="655"/>
      <c r="D9" s="655"/>
      <c r="E9" s="655"/>
      <c r="F9" s="655"/>
      <c r="G9" s="686" t="s">
        <v>12</v>
      </c>
      <c r="H9" s="687"/>
      <c r="I9" s="688" t="s">
        <v>13</v>
      </c>
      <c r="J9" s="689"/>
      <c r="K9" s="690" t="s">
        <v>14</v>
      </c>
      <c r="L9" s="689"/>
      <c r="M9" s="690" t="s">
        <v>15</v>
      </c>
      <c r="N9" s="689"/>
      <c r="O9" s="690" t="s">
        <v>16</v>
      </c>
      <c r="P9" s="689"/>
      <c r="Q9" s="690" t="s">
        <v>17</v>
      </c>
      <c r="R9" s="689"/>
      <c r="S9" s="690" t="s">
        <v>18</v>
      </c>
      <c r="T9" s="689"/>
      <c r="U9" s="690" t="s">
        <v>19</v>
      </c>
      <c r="V9" s="689"/>
      <c r="W9" s="690" t="s">
        <v>20</v>
      </c>
      <c r="X9" s="689"/>
      <c r="Y9" s="683"/>
      <c r="Z9" s="684"/>
      <c r="AA9" s="684"/>
      <c r="AB9" s="685"/>
    </row>
    <row r="10" spans="1:28" ht="39" thickTop="1" x14ac:dyDescent="0.25">
      <c r="A10" s="5" t="s">
        <v>21</v>
      </c>
      <c r="B10" s="6" t="s">
        <v>22</v>
      </c>
      <c r="C10" s="7" t="s">
        <v>23</v>
      </c>
      <c r="D10" s="674" t="s">
        <v>24</v>
      </c>
      <c r="E10" s="675"/>
      <c r="F10" s="8" t="s">
        <v>25</v>
      </c>
      <c r="G10" s="9" t="s">
        <v>26</v>
      </c>
      <c r="H10" s="9" t="s">
        <v>27</v>
      </c>
      <c r="I10" s="9" t="s">
        <v>26</v>
      </c>
      <c r="J10" s="9" t="s">
        <v>27</v>
      </c>
      <c r="K10" s="9" t="s">
        <v>26</v>
      </c>
      <c r="L10" s="9" t="s">
        <v>27</v>
      </c>
      <c r="M10" s="9" t="s">
        <v>26</v>
      </c>
      <c r="N10" s="9" t="s">
        <v>27</v>
      </c>
      <c r="O10" s="9" t="s">
        <v>26</v>
      </c>
      <c r="P10" s="9" t="s">
        <v>27</v>
      </c>
      <c r="Q10" s="8" t="s">
        <v>26</v>
      </c>
      <c r="R10" s="8" t="s">
        <v>27</v>
      </c>
      <c r="S10" s="8" t="s">
        <v>26</v>
      </c>
      <c r="T10" s="8" t="s">
        <v>27</v>
      </c>
      <c r="U10" s="8" t="s">
        <v>26</v>
      </c>
      <c r="V10" s="8" t="s">
        <v>27</v>
      </c>
      <c r="W10" s="8" t="s">
        <v>26</v>
      </c>
      <c r="X10" s="10" t="s">
        <v>27</v>
      </c>
      <c r="Y10" s="7" t="s">
        <v>28</v>
      </c>
      <c r="Z10" s="7" t="s">
        <v>29</v>
      </c>
      <c r="AA10" s="10" t="s">
        <v>30</v>
      </c>
      <c r="AB10" s="7" t="s">
        <v>31</v>
      </c>
    </row>
    <row r="11" spans="1:28" x14ac:dyDescent="0.25">
      <c r="A11" s="676"/>
      <c r="B11" s="678" t="s">
        <v>32</v>
      </c>
      <c r="C11" s="637" t="s">
        <v>33</v>
      </c>
      <c r="D11" s="667" t="s">
        <v>34</v>
      </c>
      <c r="E11" s="699"/>
      <c r="F11" s="638" t="s">
        <v>35</v>
      </c>
      <c r="G11" s="11" t="s">
        <v>36</v>
      </c>
      <c r="H11" s="11" t="s">
        <v>36</v>
      </c>
      <c r="I11" s="11" t="s">
        <v>36</v>
      </c>
      <c r="J11" s="11" t="s">
        <v>36</v>
      </c>
      <c r="K11" s="11" t="s">
        <v>36</v>
      </c>
      <c r="L11" s="11" t="s">
        <v>36</v>
      </c>
      <c r="M11" s="11" t="s">
        <v>36</v>
      </c>
      <c r="N11" s="11" t="s">
        <v>36</v>
      </c>
      <c r="O11" s="11" t="s">
        <v>36</v>
      </c>
      <c r="P11" s="11" t="s">
        <v>36</v>
      </c>
      <c r="Q11" s="11" t="s">
        <v>36</v>
      </c>
      <c r="R11" s="11" t="s">
        <v>36</v>
      </c>
      <c r="S11" s="11" t="s">
        <v>36</v>
      </c>
      <c r="T11" s="11" t="s">
        <v>36</v>
      </c>
      <c r="U11" s="11" t="s">
        <v>36</v>
      </c>
      <c r="V11" s="11" t="s">
        <v>36</v>
      </c>
      <c r="W11" s="11" t="s">
        <v>36</v>
      </c>
      <c r="X11" s="200" t="s">
        <v>36</v>
      </c>
      <c r="Y11" s="656" t="s">
        <v>37</v>
      </c>
      <c r="Z11" s="656" t="s">
        <v>37</v>
      </c>
      <c r="AA11" s="673"/>
      <c r="AB11" s="656" t="s">
        <v>37</v>
      </c>
    </row>
    <row r="12" spans="1:28" ht="24" x14ac:dyDescent="0.25">
      <c r="A12" s="677"/>
      <c r="B12" s="678"/>
      <c r="C12" s="637"/>
      <c r="D12" s="312" t="s">
        <v>38</v>
      </c>
      <c r="E12" s="312" t="s">
        <v>39</v>
      </c>
      <c r="F12" s="638"/>
      <c r="G12" s="15" t="s">
        <v>37</v>
      </c>
      <c r="H12" s="15" t="s">
        <v>37</v>
      </c>
      <c r="I12" s="15" t="s">
        <v>37</v>
      </c>
      <c r="J12" s="15" t="s">
        <v>37</v>
      </c>
      <c r="K12" s="15" t="s">
        <v>37</v>
      </c>
      <c r="L12" s="15" t="s">
        <v>37</v>
      </c>
      <c r="M12" s="15" t="s">
        <v>37</v>
      </c>
      <c r="N12" s="15" t="s">
        <v>37</v>
      </c>
      <c r="O12" s="15" t="s">
        <v>37</v>
      </c>
      <c r="P12" s="15" t="s">
        <v>37</v>
      </c>
      <c r="Q12" s="15" t="s">
        <v>37</v>
      </c>
      <c r="R12" s="16" t="s">
        <v>37</v>
      </c>
      <c r="S12" s="16" t="s">
        <v>37</v>
      </c>
      <c r="T12" s="16" t="s">
        <v>37</v>
      </c>
      <c r="U12" s="16" t="s">
        <v>37</v>
      </c>
      <c r="V12" s="16" t="s">
        <v>37</v>
      </c>
      <c r="W12" s="16" t="s">
        <v>37</v>
      </c>
      <c r="X12" s="17" t="s">
        <v>37</v>
      </c>
      <c r="Y12" s="656"/>
      <c r="Z12" s="656"/>
      <c r="AA12" s="673"/>
      <c r="AB12" s="656"/>
    </row>
    <row r="13" spans="1:28" ht="72" x14ac:dyDescent="0.25">
      <c r="A13" s="18"/>
      <c r="B13" s="19" t="s">
        <v>40</v>
      </c>
      <c r="C13" s="20" t="s">
        <v>41</v>
      </c>
      <c r="D13" s="20" t="s">
        <v>42</v>
      </c>
      <c r="E13" s="21" t="s">
        <v>43</v>
      </c>
      <c r="F13" s="22" t="s">
        <v>44</v>
      </c>
      <c r="G13" s="23"/>
      <c r="H13" s="23"/>
      <c r="I13" s="23"/>
      <c r="J13" s="23"/>
      <c r="K13" s="23"/>
      <c r="L13" s="23"/>
      <c r="M13" s="23"/>
      <c r="N13" s="23"/>
      <c r="O13" s="23"/>
      <c r="P13" s="23"/>
      <c r="Q13" s="23"/>
      <c r="R13" s="23"/>
      <c r="S13" s="23"/>
      <c r="T13" s="23"/>
      <c r="U13" s="23"/>
      <c r="V13" s="23"/>
      <c r="W13" s="23"/>
      <c r="X13" s="23"/>
      <c r="Y13" s="24"/>
      <c r="Z13" s="24"/>
      <c r="AA13" s="25"/>
      <c r="AB13" s="24"/>
    </row>
    <row r="14" spans="1:28" s="444" customFormat="1" ht="25.5" x14ac:dyDescent="0.25">
      <c r="A14" s="445">
        <v>1</v>
      </c>
      <c r="B14" s="512" t="s">
        <v>769</v>
      </c>
      <c r="C14" s="434" t="str">
        <f>IF(AA18&gt;=450000,"LPN",IF(AND(AA18&gt;190000,AA18&lt;470000),"LP",IF(AND(AA18&gt;=56000,AA18&lt;=190000),"3C","2C ")))</f>
        <v xml:space="preserve">2C </v>
      </c>
      <c r="D14" s="435" t="s">
        <v>771</v>
      </c>
      <c r="E14" s="434" t="s">
        <v>874</v>
      </c>
      <c r="F14" s="432"/>
      <c r="G14" s="209" t="s">
        <v>49</v>
      </c>
      <c r="H14" s="209" t="s">
        <v>49</v>
      </c>
      <c r="I14" s="209" t="s">
        <v>49</v>
      </c>
      <c r="J14" s="209" t="s">
        <v>49</v>
      </c>
      <c r="K14" s="209">
        <f>SUM(L14-8)</f>
        <v>41485</v>
      </c>
      <c r="L14" s="209">
        <f t="shared" ref="L14:M16" si="0">SUM(M14*1)</f>
        <v>41493</v>
      </c>
      <c r="M14" s="209">
        <f t="shared" si="0"/>
        <v>41493</v>
      </c>
      <c r="N14" s="209">
        <f>SUM(O14-1)</f>
        <v>41493</v>
      </c>
      <c r="O14" s="209">
        <f>SUM(U14-3)</f>
        <v>41494</v>
      </c>
      <c r="P14" s="209">
        <f>SUM(U14*1)</f>
        <v>41497</v>
      </c>
      <c r="Q14" s="209" t="s">
        <v>49</v>
      </c>
      <c r="R14" s="209" t="s">
        <v>49</v>
      </c>
      <c r="S14" s="209" t="s">
        <v>49</v>
      </c>
      <c r="T14" s="209" t="s">
        <v>49</v>
      </c>
      <c r="U14" s="209">
        <f t="shared" ref="U14:U15" si="1">SUM(V14-4)</f>
        <v>41497</v>
      </c>
      <c r="V14" s="209">
        <f t="shared" ref="V14:V15" si="2">SUM(W14-4)</f>
        <v>41501</v>
      </c>
      <c r="W14" s="209">
        <v>41505</v>
      </c>
      <c r="X14" s="209">
        <f>W14+10</f>
        <v>41515</v>
      </c>
      <c r="Y14" s="210"/>
      <c r="Z14" s="210"/>
      <c r="AA14" s="508">
        <v>48000</v>
      </c>
      <c r="AB14" s="506">
        <v>0</v>
      </c>
    </row>
    <row r="15" spans="1:28" s="444" customFormat="1" ht="25.5" x14ac:dyDescent="0.25">
      <c r="A15" s="509">
        <v>2</v>
      </c>
      <c r="B15" s="512" t="s">
        <v>770</v>
      </c>
      <c r="C15" s="434" t="str">
        <f>IF(AA18&gt;=450000,"LPN",IF(AND(AA18&gt;190000,AA18&lt;470000),"LP",IF(AND(AA18&gt;=56000,AA18&lt;=190000),"3C","2C ")))</f>
        <v xml:space="preserve">2C </v>
      </c>
      <c r="D15" s="435" t="s">
        <v>771</v>
      </c>
      <c r="E15" s="434" t="s">
        <v>2532</v>
      </c>
      <c r="F15" s="432"/>
      <c r="G15" s="209" t="s">
        <v>49</v>
      </c>
      <c r="H15" s="209" t="s">
        <v>49</v>
      </c>
      <c r="I15" s="209" t="s">
        <v>49</v>
      </c>
      <c r="J15" s="209" t="s">
        <v>49</v>
      </c>
      <c r="K15" s="209">
        <f>SUM(L15-8)</f>
        <v>41482</v>
      </c>
      <c r="L15" s="209">
        <f t="shared" si="0"/>
        <v>41490</v>
      </c>
      <c r="M15" s="209">
        <f t="shared" si="0"/>
        <v>41490</v>
      </c>
      <c r="N15" s="209">
        <f>SUM(O15-1)</f>
        <v>41490</v>
      </c>
      <c r="O15" s="209">
        <f>SUM(U15-3)</f>
        <v>41491</v>
      </c>
      <c r="P15" s="209">
        <f>SUM(U15*1)</f>
        <v>41494</v>
      </c>
      <c r="Q15" s="209" t="s">
        <v>49</v>
      </c>
      <c r="R15" s="209" t="s">
        <v>49</v>
      </c>
      <c r="S15" s="209" t="s">
        <v>49</v>
      </c>
      <c r="T15" s="209" t="s">
        <v>49</v>
      </c>
      <c r="U15" s="209">
        <f t="shared" si="1"/>
        <v>41494</v>
      </c>
      <c r="V15" s="209">
        <f t="shared" si="2"/>
        <v>41498</v>
      </c>
      <c r="W15" s="209">
        <v>41502</v>
      </c>
      <c r="X15" s="209">
        <f>W15+10</f>
        <v>41512</v>
      </c>
      <c r="Y15" s="210"/>
      <c r="Z15" s="210"/>
      <c r="AA15" s="510">
        <v>7200</v>
      </c>
      <c r="AB15" s="506"/>
    </row>
    <row r="16" spans="1:28" s="444" customFormat="1" ht="25.5" x14ac:dyDescent="0.25">
      <c r="A16" s="491">
        <v>3</v>
      </c>
      <c r="B16" s="432" t="s">
        <v>224</v>
      </c>
      <c r="C16" s="434" t="str">
        <f>IF(AA20&gt;=450000,"LPN",IF(AND(AA20&gt;190000,AA20&lt;470000),"LP",IF(AND(AA20&gt;=56000,AA20&lt;=190000),"3C","2C ")))</f>
        <v xml:space="preserve">2C </v>
      </c>
      <c r="D16" s="435" t="s">
        <v>771</v>
      </c>
      <c r="E16" s="432" t="s">
        <v>772</v>
      </c>
      <c r="F16" s="432" t="s">
        <v>773</v>
      </c>
      <c r="G16" s="209" t="s">
        <v>49</v>
      </c>
      <c r="H16" s="209" t="s">
        <v>49</v>
      </c>
      <c r="I16" s="209" t="s">
        <v>49</v>
      </c>
      <c r="J16" s="209" t="s">
        <v>49</v>
      </c>
      <c r="K16" s="209">
        <f>SUM(L16-8)</f>
        <v>41339</v>
      </c>
      <c r="L16" s="209">
        <f t="shared" si="0"/>
        <v>41347</v>
      </c>
      <c r="M16" s="209">
        <f t="shared" si="0"/>
        <v>41347</v>
      </c>
      <c r="N16" s="209">
        <f>SUM(O16-1)</f>
        <v>41347</v>
      </c>
      <c r="O16" s="209">
        <f>SUM(U16-3)</f>
        <v>41348</v>
      </c>
      <c r="P16" s="209">
        <f>SUM(U16*1)</f>
        <v>41351</v>
      </c>
      <c r="Q16" s="209" t="s">
        <v>49</v>
      </c>
      <c r="R16" s="209" t="s">
        <v>49</v>
      </c>
      <c r="S16" s="209" t="s">
        <v>49</v>
      </c>
      <c r="T16" s="209" t="s">
        <v>49</v>
      </c>
      <c r="U16" s="209">
        <f>SUM(V16-4)</f>
        <v>41351</v>
      </c>
      <c r="V16" s="209">
        <f>SUM(W16-4)</f>
        <v>41355</v>
      </c>
      <c r="W16" s="209">
        <f>SUM(X16-3)</f>
        <v>41359</v>
      </c>
      <c r="X16" s="209">
        <v>41362</v>
      </c>
      <c r="Y16" s="438"/>
      <c r="Z16" s="438"/>
      <c r="AA16" s="511">
        <v>13194</v>
      </c>
      <c r="AB16" s="507"/>
    </row>
    <row r="17" spans="1:28" x14ac:dyDescent="0.25">
      <c r="A17" s="203"/>
      <c r="B17" s="513" t="s">
        <v>774</v>
      </c>
      <c r="C17" s="204"/>
      <c r="D17" s="221"/>
      <c r="E17" s="106"/>
      <c r="F17" s="107"/>
      <c r="G17" s="31"/>
      <c r="H17" s="31"/>
      <c r="I17" s="31"/>
      <c r="J17" s="31"/>
      <c r="K17" s="31"/>
      <c r="L17" s="31"/>
      <c r="M17" s="31"/>
      <c r="N17" s="31"/>
      <c r="O17" s="31"/>
      <c r="P17" s="31"/>
      <c r="Q17" s="31"/>
      <c r="R17" s="31"/>
      <c r="S17" s="31"/>
      <c r="T17" s="31"/>
      <c r="U17" s="31"/>
      <c r="V17" s="31"/>
      <c r="W17" s="31"/>
      <c r="X17" s="31"/>
      <c r="Y17" s="37"/>
      <c r="Z17" s="37"/>
      <c r="AA17" s="108"/>
      <c r="AB17" s="222"/>
    </row>
    <row r="18" spans="1:28" x14ac:dyDescent="0.25">
      <c r="A18" s="203"/>
      <c r="B18" s="513" t="s">
        <v>775</v>
      </c>
      <c r="C18" s="204"/>
      <c r="D18" s="221"/>
      <c r="E18" s="106"/>
      <c r="F18" s="107"/>
      <c r="G18" s="31"/>
      <c r="H18" s="31"/>
      <c r="I18" s="31"/>
      <c r="J18" s="31"/>
      <c r="K18" s="31"/>
      <c r="L18" s="31"/>
      <c r="M18" s="31"/>
      <c r="N18" s="31"/>
      <c r="O18" s="31"/>
      <c r="P18" s="31"/>
      <c r="Q18" s="31"/>
      <c r="R18" s="31"/>
      <c r="S18" s="31"/>
      <c r="T18" s="31"/>
      <c r="U18" s="31"/>
      <c r="V18" s="31"/>
      <c r="W18" s="31"/>
      <c r="X18" s="31"/>
      <c r="Y18" s="37"/>
      <c r="Z18" s="37"/>
      <c r="AA18" s="108"/>
      <c r="AB18" s="222"/>
    </row>
    <row r="19" spans="1:28" x14ac:dyDescent="0.25">
      <c r="A19" s="203"/>
      <c r="B19" s="513" t="s">
        <v>776</v>
      </c>
      <c r="C19" s="204"/>
      <c r="D19" s="221"/>
      <c r="E19" s="106"/>
      <c r="F19" s="107"/>
      <c r="G19" s="31"/>
      <c r="H19" s="31"/>
      <c r="I19" s="31"/>
      <c r="J19" s="31"/>
      <c r="K19" s="31"/>
      <c r="L19" s="31"/>
      <c r="M19" s="31"/>
      <c r="N19" s="31"/>
      <c r="O19" s="31"/>
      <c r="P19" s="31"/>
      <c r="Q19" s="31"/>
      <c r="R19" s="31"/>
      <c r="S19" s="31"/>
      <c r="T19" s="31"/>
      <c r="U19" s="31"/>
      <c r="V19" s="31"/>
      <c r="W19" s="31"/>
      <c r="X19" s="31"/>
      <c r="Y19" s="37"/>
      <c r="Z19" s="37"/>
      <c r="AA19" s="108"/>
      <c r="AB19" s="222"/>
    </row>
    <row r="20" spans="1:28" x14ac:dyDescent="0.25">
      <c r="A20" s="203"/>
      <c r="B20" s="513" t="s">
        <v>777</v>
      </c>
      <c r="C20" s="204"/>
      <c r="D20" s="221"/>
      <c r="E20" s="106"/>
      <c r="F20" s="107"/>
      <c r="G20" s="31"/>
      <c r="H20" s="31"/>
      <c r="I20" s="31"/>
      <c r="J20" s="31"/>
      <c r="K20" s="31"/>
      <c r="L20" s="31"/>
      <c r="M20" s="31"/>
      <c r="N20" s="31"/>
      <c r="O20" s="31"/>
      <c r="P20" s="31"/>
      <c r="Q20" s="31"/>
      <c r="R20" s="31"/>
      <c r="S20" s="31"/>
      <c r="T20" s="31"/>
      <c r="U20" s="31"/>
      <c r="V20" s="31"/>
      <c r="W20" s="31"/>
      <c r="X20" s="31"/>
      <c r="Y20" s="37"/>
      <c r="Z20" s="37"/>
      <c r="AA20" s="108"/>
      <c r="AB20" s="222"/>
    </row>
    <row r="21" spans="1:28" x14ac:dyDescent="0.25">
      <c r="A21" s="203"/>
      <c r="B21" s="513" t="s">
        <v>778</v>
      </c>
      <c r="C21" s="204"/>
      <c r="D21" s="221"/>
      <c r="E21" s="106"/>
      <c r="F21" s="107"/>
      <c r="G21" s="31"/>
      <c r="H21" s="31"/>
      <c r="I21" s="31"/>
      <c r="J21" s="31"/>
      <c r="K21" s="31"/>
      <c r="L21" s="31"/>
      <c r="M21" s="31"/>
      <c r="N21" s="31"/>
      <c r="O21" s="31"/>
      <c r="P21" s="31"/>
      <c r="Q21" s="31"/>
      <c r="R21" s="31"/>
      <c r="S21" s="31"/>
      <c r="T21" s="31"/>
      <c r="U21" s="31"/>
      <c r="V21" s="31"/>
      <c r="W21" s="31"/>
      <c r="X21" s="31"/>
      <c r="Y21" s="37"/>
      <c r="Z21" s="37"/>
      <c r="AA21" s="108"/>
      <c r="AB21" s="222"/>
    </row>
    <row r="22" spans="1:28" x14ac:dyDescent="0.25">
      <c r="A22" s="203"/>
      <c r="B22" s="514" t="s">
        <v>779</v>
      </c>
      <c r="C22" s="204"/>
      <c r="D22" s="221"/>
      <c r="E22" s="106"/>
      <c r="F22" s="107"/>
      <c r="G22" s="31"/>
      <c r="H22" s="31"/>
      <c r="I22" s="31"/>
      <c r="J22" s="31"/>
      <c r="K22" s="31"/>
      <c r="L22" s="31"/>
      <c r="M22" s="31"/>
      <c r="N22" s="31"/>
      <c r="O22" s="31"/>
      <c r="P22" s="31"/>
      <c r="Q22" s="31"/>
      <c r="R22" s="31"/>
      <c r="S22" s="31"/>
      <c r="T22" s="31"/>
      <c r="U22" s="31"/>
      <c r="V22" s="31"/>
      <c r="W22" s="31"/>
      <c r="X22" s="31"/>
      <c r="Y22" s="37"/>
      <c r="Z22" s="37"/>
      <c r="AA22" s="108"/>
      <c r="AB22" s="222"/>
    </row>
    <row r="23" spans="1:28" x14ac:dyDescent="0.25">
      <c r="A23" s="203"/>
      <c r="B23" s="514" t="s">
        <v>780</v>
      </c>
      <c r="C23" s="204"/>
      <c r="D23" s="221"/>
      <c r="E23" s="106"/>
      <c r="F23" s="107"/>
      <c r="G23" s="31"/>
      <c r="H23" s="31"/>
      <c r="I23" s="31"/>
      <c r="J23" s="31"/>
      <c r="K23" s="31"/>
      <c r="L23" s="31"/>
      <c r="M23" s="31"/>
      <c r="N23" s="31"/>
      <c r="O23" s="31"/>
      <c r="P23" s="31"/>
      <c r="Q23" s="31"/>
      <c r="R23" s="31"/>
      <c r="S23" s="31"/>
      <c r="T23" s="31"/>
      <c r="U23" s="31"/>
      <c r="V23" s="31"/>
      <c r="W23" s="31"/>
      <c r="X23" s="31"/>
      <c r="Y23" s="37"/>
      <c r="Z23" s="37"/>
      <c r="AA23" s="108"/>
      <c r="AB23" s="222"/>
    </row>
    <row r="24" spans="1:28" x14ac:dyDescent="0.25">
      <c r="A24" s="203"/>
      <c r="B24" s="513" t="s">
        <v>781</v>
      </c>
      <c r="C24" s="204"/>
      <c r="D24" s="221"/>
      <c r="E24" s="106"/>
      <c r="F24" s="107"/>
      <c r="G24" s="31"/>
      <c r="H24" s="31"/>
      <c r="I24" s="31"/>
      <c r="J24" s="31"/>
      <c r="K24" s="31"/>
      <c r="L24" s="31"/>
      <c r="M24" s="31"/>
      <c r="N24" s="31"/>
      <c r="O24" s="31"/>
      <c r="P24" s="31"/>
      <c r="Q24" s="31"/>
      <c r="R24" s="31"/>
      <c r="S24" s="31"/>
      <c r="T24" s="31"/>
      <c r="U24" s="31"/>
      <c r="V24" s="31"/>
      <c r="W24" s="31"/>
      <c r="X24" s="31"/>
      <c r="Y24" s="37"/>
      <c r="Z24" s="37"/>
      <c r="AA24" s="108"/>
      <c r="AB24" s="222"/>
    </row>
    <row r="25" spans="1:28" x14ac:dyDescent="0.25">
      <c r="A25" s="203"/>
      <c r="B25" s="513" t="s">
        <v>782</v>
      </c>
      <c r="C25" s="204"/>
      <c r="D25" s="221"/>
      <c r="E25" s="106"/>
      <c r="F25" s="107"/>
      <c r="G25" s="31"/>
      <c r="H25" s="31"/>
      <c r="I25" s="31"/>
      <c r="J25" s="31"/>
      <c r="K25" s="31"/>
      <c r="L25" s="31"/>
      <c r="M25" s="31"/>
      <c r="N25" s="31"/>
      <c r="O25" s="31"/>
      <c r="P25" s="31"/>
      <c r="Q25" s="31"/>
      <c r="R25" s="31"/>
      <c r="S25" s="31"/>
      <c r="T25" s="31"/>
      <c r="U25" s="31"/>
      <c r="V25" s="31"/>
      <c r="W25" s="31"/>
      <c r="X25" s="31"/>
      <c r="Y25" s="37"/>
      <c r="Z25" s="37"/>
      <c r="AA25" s="108"/>
      <c r="AB25" s="222"/>
    </row>
    <row r="26" spans="1:28" x14ac:dyDescent="0.25">
      <c r="A26" s="203"/>
      <c r="B26" s="513" t="s">
        <v>783</v>
      </c>
      <c r="C26" s="204"/>
      <c r="D26" s="221"/>
      <c r="E26" s="106"/>
      <c r="F26" s="107"/>
      <c r="G26" s="31"/>
      <c r="H26" s="31"/>
      <c r="I26" s="31"/>
      <c r="J26" s="31"/>
      <c r="K26" s="31"/>
      <c r="L26" s="31"/>
      <c r="M26" s="31"/>
      <c r="N26" s="31"/>
      <c r="O26" s="31"/>
      <c r="P26" s="31"/>
      <c r="Q26" s="31"/>
      <c r="R26" s="31"/>
      <c r="S26" s="31"/>
      <c r="T26" s="31"/>
      <c r="U26" s="31"/>
      <c r="V26" s="31"/>
      <c r="W26" s="31"/>
      <c r="X26" s="31"/>
      <c r="Y26" s="37"/>
      <c r="Z26" s="37"/>
      <c r="AA26" s="108"/>
      <c r="AB26" s="222"/>
    </row>
    <row r="27" spans="1:28" x14ac:dyDescent="0.25">
      <c r="A27" s="203"/>
      <c r="B27" s="513" t="s">
        <v>784</v>
      </c>
      <c r="C27" s="204"/>
      <c r="D27" s="221"/>
      <c r="E27" s="106"/>
      <c r="F27" s="107"/>
      <c r="G27" s="31"/>
      <c r="H27" s="31"/>
      <c r="I27" s="31"/>
      <c r="J27" s="31"/>
      <c r="K27" s="31"/>
      <c r="L27" s="31"/>
      <c r="M27" s="31"/>
      <c r="N27" s="31"/>
      <c r="O27" s="31"/>
      <c r="P27" s="31"/>
      <c r="Q27" s="31"/>
      <c r="R27" s="31"/>
      <c r="S27" s="31"/>
      <c r="T27" s="31"/>
      <c r="U27" s="31"/>
      <c r="V27" s="31"/>
      <c r="W27" s="31"/>
      <c r="X27" s="31"/>
      <c r="Y27" s="37"/>
      <c r="Z27" s="37"/>
      <c r="AA27" s="108"/>
      <c r="AB27" s="222"/>
    </row>
    <row r="28" spans="1:28" s="444" customFormat="1" ht="25.5" x14ac:dyDescent="0.25">
      <c r="A28" s="442">
        <v>4</v>
      </c>
      <c r="B28" s="476" t="s">
        <v>274</v>
      </c>
      <c r="C28" s="434" t="str">
        <f>IF(AA32&gt;=450000,"LPN",IF(AND(AA32&gt;190000,AA32&lt;470000),"LP",IF(AND(AA32&gt;=56000,AA32&lt;=190000),"3C","2C ")))</f>
        <v xml:space="preserve">2C </v>
      </c>
      <c r="D28" s="435" t="s">
        <v>771</v>
      </c>
      <c r="E28" s="479" t="s">
        <v>785</v>
      </c>
      <c r="F28" s="432" t="s">
        <v>786</v>
      </c>
      <c r="G28" s="460" t="s">
        <v>49</v>
      </c>
      <c r="H28" s="460" t="s">
        <v>49</v>
      </c>
      <c r="I28" s="460" t="s">
        <v>49</v>
      </c>
      <c r="J28" s="460" t="s">
        <v>49</v>
      </c>
      <c r="K28" s="460" t="s">
        <v>49</v>
      </c>
      <c r="L28" s="460" t="s">
        <v>49</v>
      </c>
      <c r="M28" s="460" t="s">
        <v>49</v>
      </c>
      <c r="N28" s="460" t="s">
        <v>49</v>
      </c>
      <c r="O28" s="460" t="s">
        <v>49</v>
      </c>
      <c r="P28" s="460" t="s">
        <v>49</v>
      </c>
      <c r="Q28" s="460" t="s">
        <v>49</v>
      </c>
      <c r="R28" s="460" t="s">
        <v>49</v>
      </c>
      <c r="S28" s="460" t="s">
        <v>49</v>
      </c>
      <c r="T28" s="460" t="s">
        <v>49</v>
      </c>
      <c r="U28" s="209">
        <f>SUM(V28-2)</f>
        <v>41355</v>
      </c>
      <c r="V28" s="209">
        <f>SUM(W28-3)</f>
        <v>41357</v>
      </c>
      <c r="W28" s="460">
        <f>SUM(X28-2)</f>
        <v>41360</v>
      </c>
      <c r="X28" s="460">
        <v>41362</v>
      </c>
      <c r="Y28" s="210"/>
      <c r="Z28" s="210"/>
      <c r="AA28" s="443">
        <v>7317</v>
      </c>
      <c r="AB28" s="510"/>
    </row>
    <row r="29" spans="1:28" x14ac:dyDescent="0.25">
      <c r="A29" s="203"/>
      <c r="B29" s="513" t="s">
        <v>787</v>
      </c>
      <c r="C29" s="204"/>
      <c r="D29" s="221"/>
      <c r="E29" s="109"/>
      <c r="F29" s="107"/>
      <c r="G29" s="110"/>
      <c r="H29" s="110"/>
      <c r="I29" s="110"/>
      <c r="J29" s="110"/>
      <c r="K29" s="110"/>
      <c r="L29" s="110"/>
      <c r="M29" s="110"/>
      <c r="N29" s="110"/>
      <c r="O29" s="110"/>
      <c r="P29" s="110"/>
      <c r="Q29" s="110"/>
      <c r="R29" s="110"/>
      <c r="S29" s="110"/>
      <c r="T29" s="110"/>
      <c r="U29" s="31"/>
      <c r="V29" s="31"/>
      <c r="W29" s="110"/>
      <c r="X29" s="110"/>
      <c r="Y29" s="201"/>
      <c r="Z29" s="201"/>
      <c r="AA29" s="111"/>
      <c r="AB29" s="223"/>
    </row>
    <row r="30" spans="1:28" x14ac:dyDescent="0.25">
      <c r="A30" s="203"/>
      <c r="B30" s="513" t="s">
        <v>788</v>
      </c>
      <c r="C30" s="204"/>
      <c r="D30" s="221"/>
      <c r="E30" s="109"/>
      <c r="F30" s="107"/>
      <c r="G30" s="110"/>
      <c r="H30" s="110"/>
      <c r="I30" s="110"/>
      <c r="J30" s="110"/>
      <c r="K30" s="110"/>
      <c r="L30" s="110"/>
      <c r="M30" s="110"/>
      <c r="N30" s="110"/>
      <c r="O30" s="110"/>
      <c r="P30" s="110"/>
      <c r="Q30" s="110"/>
      <c r="R30" s="110"/>
      <c r="S30" s="110"/>
      <c r="T30" s="110"/>
      <c r="U30" s="31"/>
      <c r="V30" s="31"/>
      <c r="W30" s="110"/>
      <c r="X30" s="110"/>
      <c r="Y30" s="201"/>
      <c r="Z30" s="201"/>
      <c r="AA30" s="111"/>
      <c r="AB30" s="223"/>
    </row>
    <row r="31" spans="1:28" x14ac:dyDescent="0.25">
      <c r="A31" s="203"/>
      <c r="B31" s="515" t="s">
        <v>789</v>
      </c>
      <c r="C31" s="204"/>
      <c r="D31" s="221"/>
      <c r="E31" s="109"/>
      <c r="F31" s="107"/>
      <c r="G31" s="110"/>
      <c r="H31" s="110"/>
      <c r="I31" s="110"/>
      <c r="J31" s="110"/>
      <c r="K31" s="110"/>
      <c r="L31" s="110"/>
      <c r="M31" s="110"/>
      <c r="N31" s="110"/>
      <c r="O31" s="110"/>
      <c r="P31" s="110"/>
      <c r="Q31" s="110"/>
      <c r="R31" s="110"/>
      <c r="S31" s="110"/>
      <c r="T31" s="110"/>
      <c r="U31" s="31"/>
      <c r="V31" s="31"/>
      <c r="W31" s="110"/>
      <c r="X31" s="110"/>
      <c r="Y31" s="201"/>
      <c r="Z31" s="201"/>
      <c r="AA31" s="111"/>
      <c r="AB31" s="223"/>
    </row>
    <row r="32" spans="1:28" s="444" customFormat="1" ht="25.5" x14ac:dyDescent="0.25">
      <c r="A32" s="458">
        <v>5</v>
      </c>
      <c r="B32" s="476" t="s">
        <v>275</v>
      </c>
      <c r="C32" s="434" t="str">
        <f t="shared" ref="C32:C59" si="3">IF(AA36&gt;=450000,"LPN",IF(AND(AA36&gt;190000,AA36&lt;470000),"LP",IF(AND(AA36&gt;=56000,AA36&lt;=190000),"3C","2C ")))</f>
        <v xml:space="preserve">2C </v>
      </c>
      <c r="D32" s="435" t="s">
        <v>771</v>
      </c>
      <c r="E32" s="479" t="s">
        <v>790</v>
      </c>
      <c r="F32" s="432" t="s">
        <v>786</v>
      </c>
      <c r="G32" s="209" t="s">
        <v>49</v>
      </c>
      <c r="H32" s="209" t="s">
        <v>49</v>
      </c>
      <c r="I32" s="209" t="s">
        <v>49</v>
      </c>
      <c r="J32" s="209" t="s">
        <v>49</v>
      </c>
      <c r="K32" s="209">
        <f>SUM(L32-8)</f>
        <v>41312</v>
      </c>
      <c r="L32" s="209">
        <f>SUM(M32*1)</f>
        <v>41320</v>
      </c>
      <c r="M32" s="209">
        <f>SUM(N32*1)</f>
        <v>41320</v>
      </c>
      <c r="N32" s="209">
        <f>SUM(O32-1)</f>
        <v>41320</v>
      </c>
      <c r="O32" s="209">
        <f>SUM(U32-3)</f>
        <v>41321</v>
      </c>
      <c r="P32" s="209">
        <f>SUM(U32*1)</f>
        <v>41324</v>
      </c>
      <c r="Q32" s="209" t="s">
        <v>49</v>
      </c>
      <c r="R32" s="209" t="s">
        <v>49</v>
      </c>
      <c r="S32" s="209" t="s">
        <v>49</v>
      </c>
      <c r="T32" s="209" t="s">
        <v>49</v>
      </c>
      <c r="U32" s="209">
        <f>SUM(V32-2)</f>
        <v>41324</v>
      </c>
      <c r="V32" s="209">
        <f>SUM(W32-4)</f>
        <v>41326</v>
      </c>
      <c r="W32" s="460">
        <f>SUM(X32-3)</f>
        <v>41330</v>
      </c>
      <c r="X32" s="460">
        <v>41333</v>
      </c>
      <c r="Y32" s="210"/>
      <c r="Z32" s="210"/>
      <c r="AA32" s="443">
        <v>1000</v>
      </c>
      <c r="AB32" s="510"/>
    </row>
    <row r="33" spans="1:28" x14ac:dyDescent="0.25">
      <c r="A33" s="203"/>
      <c r="B33" s="516" t="s">
        <v>791</v>
      </c>
      <c r="C33" s="204"/>
      <c r="D33" s="224"/>
      <c r="E33" s="109"/>
      <c r="F33" s="107"/>
      <c r="G33" s="31"/>
      <c r="H33" s="31"/>
      <c r="I33" s="31"/>
      <c r="J33" s="31"/>
      <c r="K33" s="31"/>
      <c r="L33" s="31"/>
      <c r="M33" s="31"/>
      <c r="N33" s="31"/>
      <c r="O33" s="31"/>
      <c r="P33" s="31"/>
      <c r="Q33" s="31"/>
      <c r="R33" s="31"/>
      <c r="S33" s="31"/>
      <c r="T33" s="31"/>
      <c r="U33" s="31"/>
      <c r="V33" s="31"/>
      <c r="W33" s="110"/>
      <c r="X33" s="110"/>
      <c r="Y33" s="201"/>
      <c r="Z33" s="201"/>
      <c r="AA33" s="111"/>
      <c r="AB33" s="223"/>
    </row>
    <row r="34" spans="1:28" s="444" customFormat="1" x14ac:dyDescent="0.25">
      <c r="A34" s="487">
        <v>6</v>
      </c>
      <c r="B34" s="476" t="s">
        <v>276</v>
      </c>
      <c r="C34" s="434" t="str">
        <f t="shared" si="3"/>
        <v xml:space="preserve">2C </v>
      </c>
      <c r="D34" s="533" t="s">
        <v>771</v>
      </c>
      <c r="E34" s="479" t="s">
        <v>792</v>
      </c>
      <c r="F34" s="433" t="s">
        <v>793</v>
      </c>
      <c r="G34" s="209" t="s">
        <v>49</v>
      </c>
      <c r="H34" s="209" t="s">
        <v>49</v>
      </c>
      <c r="I34" s="209" t="s">
        <v>49</v>
      </c>
      <c r="J34" s="209" t="s">
        <v>49</v>
      </c>
      <c r="K34" s="209">
        <f>SUM(L34-8)</f>
        <v>41339</v>
      </c>
      <c r="L34" s="209">
        <f>SUM(M34*1)</f>
        <v>41347</v>
      </c>
      <c r="M34" s="209">
        <f>SUM(N34*1)</f>
        <v>41347</v>
      </c>
      <c r="N34" s="209">
        <f>SUM(O34-1)</f>
        <v>41347</v>
      </c>
      <c r="O34" s="209">
        <f>SUM(U34-3)</f>
        <v>41348</v>
      </c>
      <c r="P34" s="209">
        <f>SUM(U34*1)</f>
        <v>41351</v>
      </c>
      <c r="Q34" s="209" t="s">
        <v>49</v>
      </c>
      <c r="R34" s="209" t="s">
        <v>49</v>
      </c>
      <c r="S34" s="209" t="s">
        <v>49</v>
      </c>
      <c r="T34" s="209" t="s">
        <v>49</v>
      </c>
      <c r="U34" s="209">
        <f>SUM(V34-4)</f>
        <v>41351</v>
      </c>
      <c r="V34" s="209">
        <f>SUM(W34-4)</f>
        <v>41355</v>
      </c>
      <c r="W34" s="209">
        <f>SUM(X34-3)</f>
        <v>41359</v>
      </c>
      <c r="X34" s="209">
        <v>41362</v>
      </c>
      <c r="Y34" s="210"/>
      <c r="Z34" s="210"/>
      <c r="AA34" s="443">
        <v>12049.04</v>
      </c>
      <c r="AB34" s="510"/>
    </row>
    <row r="35" spans="1:28" x14ac:dyDescent="0.25">
      <c r="A35" s="203"/>
      <c r="B35" s="517" t="s">
        <v>794</v>
      </c>
      <c r="C35" s="204"/>
      <c r="D35" s="225"/>
      <c r="E35" s="109"/>
      <c r="F35" s="107"/>
      <c r="G35" s="31"/>
      <c r="H35" s="31"/>
      <c r="I35" s="31"/>
      <c r="J35" s="31"/>
      <c r="K35" s="31"/>
      <c r="L35" s="31"/>
      <c r="M35" s="31"/>
      <c r="N35" s="31"/>
      <c r="O35" s="31"/>
      <c r="P35" s="31"/>
      <c r="Q35" s="31"/>
      <c r="R35" s="31"/>
      <c r="S35" s="31"/>
      <c r="T35" s="31"/>
      <c r="U35" s="31"/>
      <c r="V35" s="31"/>
      <c r="W35" s="31"/>
      <c r="X35" s="31"/>
      <c r="Y35" s="201"/>
      <c r="Z35" s="201"/>
      <c r="AA35" s="111"/>
      <c r="AB35" s="223"/>
    </row>
    <row r="36" spans="1:28" x14ac:dyDescent="0.25">
      <c r="A36" s="203"/>
      <c r="B36" s="517" t="s">
        <v>795</v>
      </c>
      <c r="C36" s="204"/>
      <c r="D36" s="225"/>
      <c r="E36" s="109"/>
      <c r="F36" s="107"/>
      <c r="G36" s="31"/>
      <c r="H36" s="31"/>
      <c r="I36" s="31"/>
      <c r="J36" s="31"/>
      <c r="K36" s="31"/>
      <c r="L36" s="31"/>
      <c r="M36" s="31"/>
      <c r="N36" s="31"/>
      <c r="O36" s="31"/>
      <c r="P36" s="31"/>
      <c r="Q36" s="31"/>
      <c r="R36" s="31"/>
      <c r="S36" s="31"/>
      <c r="T36" s="31"/>
      <c r="U36" s="31"/>
      <c r="V36" s="31"/>
      <c r="W36" s="31"/>
      <c r="X36" s="31"/>
      <c r="Y36" s="201"/>
      <c r="Z36" s="201"/>
      <c r="AA36" s="111"/>
      <c r="AB36" s="223"/>
    </row>
    <row r="37" spans="1:28" x14ac:dyDescent="0.25">
      <c r="A37" s="203"/>
      <c r="B37" s="517" t="s">
        <v>796</v>
      </c>
      <c r="C37" s="204"/>
      <c r="D37" s="225"/>
      <c r="E37" s="109"/>
      <c r="F37" s="107"/>
      <c r="G37" s="31"/>
      <c r="H37" s="31"/>
      <c r="I37" s="31"/>
      <c r="J37" s="31"/>
      <c r="K37" s="31"/>
      <c r="L37" s="31"/>
      <c r="M37" s="31"/>
      <c r="N37" s="31"/>
      <c r="O37" s="31"/>
      <c r="P37" s="31"/>
      <c r="Q37" s="31"/>
      <c r="R37" s="31"/>
      <c r="S37" s="31"/>
      <c r="T37" s="31"/>
      <c r="U37" s="31"/>
      <c r="V37" s="31"/>
      <c r="W37" s="31"/>
      <c r="X37" s="31"/>
      <c r="Y37" s="201"/>
      <c r="Z37" s="201"/>
      <c r="AA37" s="111"/>
      <c r="AB37" s="223"/>
    </row>
    <row r="38" spans="1:28" x14ac:dyDescent="0.25">
      <c r="A38" s="203"/>
      <c r="B38" s="517" t="s">
        <v>797</v>
      </c>
      <c r="C38" s="204"/>
      <c r="D38" s="225"/>
      <c r="E38" s="109"/>
      <c r="F38" s="107"/>
      <c r="G38" s="31"/>
      <c r="H38" s="31"/>
      <c r="I38" s="31"/>
      <c r="J38" s="31"/>
      <c r="K38" s="31"/>
      <c r="L38" s="31"/>
      <c r="M38" s="31"/>
      <c r="N38" s="31"/>
      <c r="O38" s="31"/>
      <c r="P38" s="31"/>
      <c r="Q38" s="31"/>
      <c r="R38" s="31"/>
      <c r="S38" s="31"/>
      <c r="T38" s="31"/>
      <c r="U38" s="31"/>
      <c r="V38" s="31"/>
      <c r="W38" s="31"/>
      <c r="X38" s="31"/>
      <c r="Y38" s="201"/>
      <c r="Z38" s="201"/>
      <c r="AA38" s="111"/>
      <c r="AB38" s="223"/>
    </row>
    <row r="39" spans="1:28" x14ac:dyDescent="0.25">
      <c r="A39" s="203"/>
      <c r="B39" s="517" t="s">
        <v>798</v>
      </c>
      <c r="C39" s="204"/>
      <c r="D39" s="225"/>
      <c r="E39" s="109"/>
      <c r="F39" s="107"/>
      <c r="G39" s="31"/>
      <c r="H39" s="31"/>
      <c r="I39" s="31"/>
      <c r="J39" s="31"/>
      <c r="K39" s="31"/>
      <c r="L39" s="31"/>
      <c r="M39" s="31"/>
      <c r="N39" s="31"/>
      <c r="O39" s="31"/>
      <c r="P39" s="31"/>
      <c r="Q39" s="31"/>
      <c r="R39" s="31"/>
      <c r="S39" s="31"/>
      <c r="T39" s="31"/>
      <c r="U39" s="31"/>
      <c r="V39" s="31"/>
      <c r="W39" s="31"/>
      <c r="X39" s="31"/>
      <c r="Y39" s="201"/>
      <c r="Z39" s="201"/>
      <c r="AA39" s="111"/>
      <c r="AB39" s="223"/>
    </row>
    <row r="40" spans="1:28" x14ac:dyDescent="0.25">
      <c r="A40" s="203"/>
      <c r="B40" s="517" t="s">
        <v>799</v>
      </c>
      <c r="C40" s="204"/>
      <c r="D40" s="225"/>
      <c r="E40" s="109"/>
      <c r="F40" s="107"/>
      <c r="G40" s="31"/>
      <c r="H40" s="31"/>
      <c r="I40" s="31"/>
      <c r="J40" s="31"/>
      <c r="K40" s="31"/>
      <c r="L40" s="31"/>
      <c r="M40" s="31"/>
      <c r="N40" s="31"/>
      <c r="O40" s="31"/>
      <c r="P40" s="31"/>
      <c r="Q40" s="31"/>
      <c r="R40" s="31"/>
      <c r="S40" s="31"/>
      <c r="T40" s="31"/>
      <c r="U40" s="31"/>
      <c r="V40" s="31"/>
      <c r="W40" s="31"/>
      <c r="X40" s="31"/>
      <c r="Y40" s="201"/>
      <c r="Z40" s="201"/>
      <c r="AA40" s="111"/>
      <c r="AB40" s="223"/>
    </row>
    <row r="41" spans="1:28" x14ac:dyDescent="0.25">
      <c r="A41" s="203"/>
      <c r="B41" s="517" t="s">
        <v>800</v>
      </c>
      <c r="C41" s="204"/>
      <c r="D41" s="225"/>
      <c r="E41" s="109"/>
      <c r="F41" s="107"/>
      <c r="G41" s="31"/>
      <c r="H41" s="31"/>
      <c r="I41" s="31"/>
      <c r="J41" s="31"/>
      <c r="K41" s="31"/>
      <c r="L41" s="31"/>
      <c r="M41" s="31"/>
      <c r="N41" s="31"/>
      <c r="O41" s="31"/>
      <c r="P41" s="31"/>
      <c r="Q41" s="31"/>
      <c r="R41" s="31"/>
      <c r="S41" s="31"/>
      <c r="T41" s="31"/>
      <c r="U41" s="31"/>
      <c r="V41" s="31"/>
      <c r="W41" s="31"/>
      <c r="X41" s="31"/>
      <c r="Y41" s="201"/>
      <c r="Z41" s="201"/>
      <c r="AA41" s="111"/>
      <c r="AB41" s="223"/>
    </row>
    <row r="42" spans="1:28" x14ac:dyDescent="0.25">
      <c r="A42" s="203"/>
      <c r="B42" s="517" t="s">
        <v>801</v>
      </c>
      <c r="C42" s="204"/>
      <c r="D42" s="225"/>
      <c r="E42" s="109"/>
      <c r="F42" s="107"/>
      <c r="G42" s="31"/>
      <c r="H42" s="31"/>
      <c r="I42" s="31"/>
      <c r="J42" s="31"/>
      <c r="K42" s="31"/>
      <c r="L42" s="31"/>
      <c r="M42" s="31"/>
      <c r="N42" s="31"/>
      <c r="O42" s="31"/>
      <c r="P42" s="31"/>
      <c r="Q42" s="31"/>
      <c r="R42" s="31"/>
      <c r="S42" s="31"/>
      <c r="T42" s="31"/>
      <c r="U42" s="31"/>
      <c r="V42" s="31"/>
      <c r="W42" s="31"/>
      <c r="X42" s="31"/>
      <c r="Y42" s="201"/>
      <c r="Z42" s="201"/>
      <c r="AA42" s="111"/>
      <c r="AB42" s="223"/>
    </row>
    <row r="43" spans="1:28" x14ac:dyDescent="0.25">
      <c r="A43" s="203"/>
      <c r="B43" s="517" t="s">
        <v>802</v>
      </c>
      <c r="C43" s="204"/>
      <c r="D43" s="225"/>
      <c r="E43" s="109"/>
      <c r="F43" s="107"/>
      <c r="G43" s="31"/>
      <c r="H43" s="31"/>
      <c r="I43" s="31"/>
      <c r="J43" s="31"/>
      <c r="K43" s="31"/>
      <c r="L43" s="31"/>
      <c r="M43" s="31"/>
      <c r="N43" s="31"/>
      <c r="O43" s="31"/>
      <c r="P43" s="31"/>
      <c r="Q43" s="31"/>
      <c r="R43" s="31"/>
      <c r="S43" s="31"/>
      <c r="T43" s="31"/>
      <c r="U43" s="31"/>
      <c r="V43" s="31"/>
      <c r="W43" s="31"/>
      <c r="X43" s="31"/>
      <c r="Y43" s="201"/>
      <c r="Z43" s="201"/>
      <c r="AA43" s="111"/>
      <c r="AB43" s="223"/>
    </row>
    <row r="44" spans="1:28" x14ac:dyDescent="0.25">
      <c r="A44" s="203"/>
      <c r="B44" s="517" t="s">
        <v>803</v>
      </c>
      <c r="C44" s="204"/>
      <c r="D44" s="225"/>
      <c r="E44" s="109"/>
      <c r="F44" s="107"/>
      <c r="G44" s="31"/>
      <c r="H44" s="31"/>
      <c r="I44" s="31"/>
      <c r="J44" s="31"/>
      <c r="K44" s="31"/>
      <c r="L44" s="31"/>
      <c r="M44" s="31"/>
      <c r="N44" s="31"/>
      <c r="O44" s="31"/>
      <c r="P44" s="31"/>
      <c r="Q44" s="31"/>
      <c r="R44" s="31"/>
      <c r="S44" s="31"/>
      <c r="T44" s="31"/>
      <c r="U44" s="31"/>
      <c r="V44" s="31"/>
      <c r="W44" s="31"/>
      <c r="X44" s="31"/>
      <c r="Y44" s="201"/>
      <c r="Z44" s="201"/>
      <c r="AA44" s="111"/>
      <c r="AB44" s="223"/>
    </row>
    <row r="45" spans="1:28" x14ac:dyDescent="0.25">
      <c r="A45" s="203"/>
      <c r="B45" s="517" t="s">
        <v>804</v>
      </c>
      <c r="C45" s="204"/>
      <c r="D45" s="225"/>
      <c r="E45" s="109"/>
      <c r="F45" s="107"/>
      <c r="G45" s="31"/>
      <c r="H45" s="31"/>
      <c r="I45" s="31"/>
      <c r="J45" s="31"/>
      <c r="K45" s="31"/>
      <c r="L45" s="31"/>
      <c r="M45" s="31"/>
      <c r="N45" s="31"/>
      <c r="O45" s="31"/>
      <c r="P45" s="31"/>
      <c r="Q45" s="31"/>
      <c r="R45" s="31"/>
      <c r="S45" s="31"/>
      <c r="T45" s="31"/>
      <c r="U45" s="31"/>
      <c r="V45" s="31"/>
      <c r="W45" s="31"/>
      <c r="X45" s="31"/>
      <c r="Y45" s="201"/>
      <c r="Z45" s="201"/>
      <c r="AA45" s="111"/>
      <c r="AB45" s="223"/>
    </row>
    <row r="46" spans="1:28" x14ac:dyDescent="0.25">
      <c r="A46" s="203"/>
      <c r="B46" s="517" t="s">
        <v>805</v>
      </c>
      <c r="C46" s="204"/>
      <c r="D46" s="225"/>
      <c r="E46" s="109"/>
      <c r="F46" s="107"/>
      <c r="G46" s="31"/>
      <c r="H46" s="31"/>
      <c r="I46" s="31"/>
      <c r="J46" s="31"/>
      <c r="K46" s="31"/>
      <c r="L46" s="31"/>
      <c r="M46" s="31"/>
      <c r="N46" s="31"/>
      <c r="O46" s="31"/>
      <c r="P46" s="31"/>
      <c r="Q46" s="31"/>
      <c r="R46" s="31"/>
      <c r="S46" s="31"/>
      <c r="T46" s="31"/>
      <c r="U46" s="31"/>
      <c r="V46" s="31"/>
      <c r="W46" s="31"/>
      <c r="X46" s="31"/>
      <c r="Y46" s="201"/>
      <c r="Z46" s="201"/>
      <c r="AA46" s="111"/>
      <c r="AB46" s="223"/>
    </row>
    <row r="47" spans="1:28" x14ac:dyDescent="0.25">
      <c r="A47" s="203"/>
      <c r="B47" s="517" t="s">
        <v>806</v>
      </c>
      <c r="C47" s="204"/>
      <c r="D47" s="225"/>
      <c r="E47" s="109"/>
      <c r="F47" s="107"/>
      <c r="G47" s="31"/>
      <c r="H47" s="31"/>
      <c r="I47" s="31"/>
      <c r="J47" s="31"/>
      <c r="K47" s="31"/>
      <c r="L47" s="31"/>
      <c r="M47" s="31"/>
      <c r="N47" s="31"/>
      <c r="O47" s="31"/>
      <c r="P47" s="31"/>
      <c r="Q47" s="31"/>
      <c r="R47" s="31"/>
      <c r="S47" s="31"/>
      <c r="T47" s="31"/>
      <c r="U47" s="31"/>
      <c r="V47" s="31"/>
      <c r="W47" s="31"/>
      <c r="X47" s="31"/>
      <c r="Y47" s="201"/>
      <c r="Z47" s="201"/>
      <c r="AA47" s="111"/>
      <c r="AB47" s="223"/>
    </row>
    <row r="48" spans="1:28" x14ac:dyDescent="0.25">
      <c r="A48" s="203"/>
      <c r="B48" s="513" t="s">
        <v>807</v>
      </c>
      <c r="C48" s="204"/>
      <c r="D48" s="225"/>
      <c r="E48" s="109"/>
      <c r="F48" s="107"/>
      <c r="G48" s="31"/>
      <c r="H48" s="31"/>
      <c r="I48" s="31"/>
      <c r="J48" s="31"/>
      <c r="K48" s="31"/>
      <c r="L48" s="31"/>
      <c r="M48" s="31"/>
      <c r="N48" s="31"/>
      <c r="O48" s="31"/>
      <c r="P48" s="31"/>
      <c r="Q48" s="31"/>
      <c r="R48" s="31"/>
      <c r="S48" s="31"/>
      <c r="T48" s="31"/>
      <c r="U48" s="31"/>
      <c r="V48" s="31"/>
      <c r="W48" s="31"/>
      <c r="X48" s="31"/>
      <c r="Y48" s="201"/>
      <c r="Z48" s="201"/>
      <c r="AA48" s="111"/>
      <c r="AB48" s="223"/>
    </row>
    <row r="49" spans="1:28" s="444" customFormat="1" ht="25.5" x14ac:dyDescent="0.25">
      <c r="A49" s="491">
        <v>7</v>
      </c>
      <c r="B49" s="476" t="s">
        <v>183</v>
      </c>
      <c r="C49" s="434" t="str">
        <f t="shared" si="3"/>
        <v xml:space="preserve">2C </v>
      </c>
      <c r="D49" s="533" t="s">
        <v>771</v>
      </c>
      <c r="E49" s="479" t="s">
        <v>808</v>
      </c>
      <c r="F49" s="432" t="s">
        <v>786</v>
      </c>
      <c r="G49" s="209" t="s">
        <v>49</v>
      </c>
      <c r="H49" s="209" t="s">
        <v>49</v>
      </c>
      <c r="I49" s="209" t="s">
        <v>49</v>
      </c>
      <c r="J49" s="209" t="s">
        <v>49</v>
      </c>
      <c r="K49" s="209">
        <f>SUM(L49-8)</f>
        <v>41339</v>
      </c>
      <c r="L49" s="209">
        <f>SUM(M49*1)</f>
        <v>41347</v>
      </c>
      <c r="M49" s="209">
        <f>SUM(N49*1)</f>
        <v>41347</v>
      </c>
      <c r="N49" s="209">
        <f>SUM(O49-1)</f>
        <v>41347</v>
      </c>
      <c r="O49" s="209">
        <f>SUM(U49-3)</f>
        <v>41348</v>
      </c>
      <c r="P49" s="209">
        <f>SUM(U49*1)</f>
        <v>41351</v>
      </c>
      <c r="Q49" s="209" t="s">
        <v>49</v>
      </c>
      <c r="R49" s="209" t="s">
        <v>49</v>
      </c>
      <c r="S49" s="209" t="s">
        <v>49</v>
      </c>
      <c r="T49" s="209" t="s">
        <v>49</v>
      </c>
      <c r="U49" s="209">
        <f>SUM(V49-4)</f>
        <v>41351</v>
      </c>
      <c r="V49" s="209">
        <f>SUM(W49-4)</f>
        <v>41355</v>
      </c>
      <c r="W49" s="209">
        <f>SUM(X49-3)</f>
        <v>41359</v>
      </c>
      <c r="X49" s="209">
        <v>41362</v>
      </c>
      <c r="Y49" s="210"/>
      <c r="Z49" s="210"/>
      <c r="AA49" s="443">
        <v>2350</v>
      </c>
      <c r="AB49" s="510"/>
    </row>
    <row r="50" spans="1:28" x14ac:dyDescent="0.25">
      <c r="A50" s="203"/>
      <c r="B50" s="518" t="s">
        <v>809</v>
      </c>
      <c r="C50" s="204"/>
      <c r="D50" s="225"/>
      <c r="E50" s="109"/>
      <c r="F50" s="107"/>
      <c r="G50" s="31"/>
      <c r="H50" s="31"/>
      <c r="I50" s="31"/>
      <c r="J50" s="31"/>
      <c r="K50" s="31"/>
      <c r="L50" s="31"/>
      <c r="M50" s="31"/>
      <c r="N50" s="31"/>
      <c r="O50" s="31"/>
      <c r="P50" s="31"/>
      <c r="Q50" s="31"/>
      <c r="R50" s="31"/>
      <c r="S50" s="31"/>
      <c r="T50" s="31"/>
      <c r="U50" s="31"/>
      <c r="V50" s="31"/>
      <c r="W50" s="31"/>
      <c r="X50" s="31"/>
      <c r="Y50" s="201"/>
      <c r="Z50" s="201"/>
      <c r="AA50" s="111"/>
      <c r="AB50" s="223"/>
    </row>
    <row r="51" spans="1:28" x14ac:dyDescent="0.25">
      <c r="A51" s="203"/>
      <c r="B51" s="519" t="s">
        <v>810</v>
      </c>
      <c r="C51" s="204"/>
      <c r="D51" s="225"/>
      <c r="E51" s="109"/>
      <c r="F51" s="107"/>
      <c r="G51" s="31"/>
      <c r="H51" s="31"/>
      <c r="I51" s="31"/>
      <c r="J51" s="31"/>
      <c r="K51" s="31"/>
      <c r="L51" s="31"/>
      <c r="M51" s="31"/>
      <c r="N51" s="31"/>
      <c r="O51" s="31"/>
      <c r="P51" s="31"/>
      <c r="Q51" s="31"/>
      <c r="R51" s="31"/>
      <c r="S51" s="31"/>
      <c r="T51" s="31"/>
      <c r="U51" s="31"/>
      <c r="V51" s="31"/>
      <c r="W51" s="31"/>
      <c r="X51" s="31"/>
      <c r="Y51" s="201"/>
      <c r="Z51" s="201"/>
      <c r="AA51" s="111"/>
      <c r="AB51" s="223"/>
    </row>
    <row r="52" spans="1:28" s="444" customFormat="1" ht="25.5" x14ac:dyDescent="0.25">
      <c r="A52" s="491">
        <v>8</v>
      </c>
      <c r="B52" s="476" t="s">
        <v>811</v>
      </c>
      <c r="C52" s="434" t="str">
        <f t="shared" si="3"/>
        <v xml:space="preserve">2C </v>
      </c>
      <c r="D52" s="533" t="s">
        <v>771</v>
      </c>
      <c r="E52" s="479" t="s">
        <v>812</v>
      </c>
      <c r="F52" s="432" t="s">
        <v>786</v>
      </c>
      <c r="G52" s="209" t="s">
        <v>813</v>
      </c>
      <c r="H52" s="209" t="s">
        <v>49</v>
      </c>
      <c r="I52" s="209" t="s">
        <v>49</v>
      </c>
      <c r="J52" s="209" t="s">
        <v>49</v>
      </c>
      <c r="K52" s="209">
        <f>SUM(L52-8)</f>
        <v>41339</v>
      </c>
      <c r="L52" s="209">
        <f>SUM(M52*1)</f>
        <v>41347</v>
      </c>
      <c r="M52" s="209">
        <f>SUM(N52*1)</f>
        <v>41347</v>
      </c>
      <c r="N52" s="209">
        <f>SUM(O52-1)</f>
        <v>41347</v>
      </c>
      <c r="O52" s="209">
        <f>SUM(U52-3)</f>
        <v>41348</v>
      </c>
      <c r="P52" s="209">
        <f>SUM(U52*1)</f>
        <v>41351</v>
      </c>
      <c r="Q52" s="209" t="s">
        <v>49</v>
      </c>
      <c r="R52" s="209" t="s">
        <v>49</v>
      </c>
      <c r="S52" s="209" t="s">
        <v>49</v>
      </c>
      <c r="T52" s="209" t="s">
        <v>49</v>
      </c>
      <c r="U52" s="209">
        <f>SUM(V52-4)</f>
        <v>41351</v>
      </c>
      <c r="V52" s="209">
        <f>SUM(W52-4)</f>
        <v>41355</v>
      </c>
      <c r="W52" s="209">
        <f>SUM(X52-3)</f>
        <v>41359</v>
      </c>
      <c r="X52" s="209">
        <v>41362</v>
      </c>
      <c r="Y52" s="210"/>
      <c r="Z52" s="210"/>
      <c r="AA52" s="443">
        <v>462.96</v>
      </c>
      <c r="AB52" s="510"/>
    </row>
    <row r="53" spans="1:28" x14ac:dyDescent="0.25">
      <c r="A53" s="203"/>
      <c r="B53" s="520" t="s">
        <v>814</v>
      </c>
      <c r="C53" s="226"/>
      <c r="D53" s="225"/>
      <c r="E53" s="109"/>
      <c r="F53" s="107"/>
      <c r="G53" s="31"/>
      <c r="H53" s="31"/>
      <c r="I53" s="31"/>
      <c r="J53" s="31"/>
      <c r="K53" s="31"/>
      <c r="L53" s="31"/>
      <c r="M53" s="31"/>
      <c r="N53" s="31"/>
      <c r="O53" s="31"/>
      <c r="P53" s="31"/>
      <c r="Q53" s="31"/>
      <c r="R53" s="31"/>
      <c r="S53" s="31"/>
      <c r="T53" s="31"/>
      <c r="U53" s="31"/>
      <c r="V53" s="31"/>
      <c r="W53" s="31"/>
      <c r="X53" s="31"/>
      <c r="Y53" s="201"/>
      <c r="Z53" s="201"/>
      <c r="AA53" s="111"/>
      <c r="AB53" s="223"/>
    </row>
    <row r="54" spans="1:28" x14ac:dyDescent="0.25">
      <c r="A54" s="203"/>
      <c r="B54" s="521" t="s">
        <v>815</v>
      </c>
      <c r="C54" s="227"/>
      <c r="D54" s="225"/>
      <c r="E54" s="109"/>
      <c r="F54" s="107"/>
      <c r="G54" s="31"/>
      <c r="H54" s="31"/>
      <c r="I54" s="31"/>
      <c r="J54" s="31"/>
      <c r="K54" s="31"/>
      <c r="L54" s="31"/>
      <c r="M54" s="31"/>
      <c r="N54" s="31"/>
      <c r="O54" s="31"/>
      <c r="P54" s="31"/>
      <c r="Q54" s="31"/>
      <c r="R54" s="31"/>
      <c r="S54" s="31"/>
      <c r="T54" s="31"/>
      <c r="U54" s="31"/>
      <c r="V54" s="31"/>
      <c r="W54" s="31"/>
      <c r="X54" s="31"/>
      <c r="Y54" s="201"/>
      <c r="Z54" s="201"/>
      <c r="AA54" s="111"/>
      <c r="AB54" s="223"/>
    </row>
    <row r="55" spans="1:28" s="444" customFormat="1" ht="25.5" x14ac:dyDescent="0.25">
      <c r="A55" s="491">
        <v>9</v>
      </c>
      <c r="B55" s="476" t="s">
        <v>277</v>
      </c>
      <c r="C55" s="434" t="str">
        <f t="shared" si="3"/>
        <v xml:space="preserve">2C </v>
      </c>
      <c r="D55" s="533" t="s">
        <v>771</v>
      </c>
      <c r="E55" s="479" t="s">
        <v>816</v>
      </c>
      <c r="F55" s="432" t="s">
        <v>786</v>
      </c>
      <c r="G55" s="209" t="s">
        <v>49</v>
      </c>
      <c r="H55" s="209" t="s">
        <v>49</v>
      </c>
      <c r="I55" s="209" t="s">
        <v>49</v>
      </c>
      <c r="J55" s="209" t="s">
        <v>49</v>
      </c>
      <c r="K55" s="209">
        <f>SUM(L55-8)</f>
        <v>41432</v>
      </c>
      <c r="L55" s="209">
        <f>SUM(M55*1)</f>
        <v>41440</v>
      </c>
      <c r="M55" s="209">
        <f>SUM(N55*1)</f>
        <v>41440</v>
      </c>
      <c r="N55" s="209">
        <f>SUM(O55-1)</f>
        <v>41440</v>
      </c>
      <c r="O55" s="209">
        <f>SUM(U55-3)</f>
        <v>41441</v>
      </c>
      <c r="P55" s="209">
        <f>SUM(U55*1)</f>
        <v>41444</v>
      </c>
      <c r="Q55" s="209" t="s">
        <v>49</v>
      </c>
      <c r="R55" s="209" t="s">
        <v>49</v>
      </c>
      <c r="S55" s="209" t="s">
        <v>49</v>
      </c>
      <c r="T55" s="209" t="s">
        <v>49</v>
      </c>
      <c r="U55" s="209">
        <f>SUM(V55-4)</f>
        <v>41444</v>
      </c>
      <c r="V55" s="209">
        <f>SUM(W55-4)</f>
        <v>41448</v>
      </c>
      <c r="W55" s="209">
        <f>SUM(X55-3)</f>
        <v>41452</v>
      </c>
      <c r="X55" s="209">
        <v>41455</v>
      </c>
      <c r="Y55" s="210"/>
      <c r="Z55" s="210"/>
      <c r="AA55" s="443">
        <v>13100</v>
      </c>
      <c r="AB55" s="510"/>
    </row>
    <row r="56" spans="1:28" x14ac:dyDescent="0.25">
      <c r="A56" s="203"/>
      <c r="B56" s="517" t="s">
        <v>817</v>
      </c>
      <c r="C56" s="204"/>
      <c r="D56" s="225"/>
      <c r="E56" s="109"/>
      <c r="F56" s="107"/>
      <c r="G56" s="31"/>
      <c r="H56" s="31"/>
      <c r="I56" s="31"/>
      <c r="J56" s="31"/>
      <c r="K56" s="31"/>
      <c r="L56" s="31"/>
      <c r="M56" s="31"/>
      <c r="N56" s="31"/>
      <c r="O56" s="31"/>
      <c r="P56" s="31"/>
      <c r="Q56" s="31"/>
      <c r="R56" s="31"/>
      <c r="S56" s="31"/>
      <c r="T56" s="31"/>
      <c r="U56" s="31"/>
      <c r="V56" s="31"/>
      <c r="W56" s="31"/>
      <c r="X56" s="31"/>
      <c r="Y56" s="201"/>
      <c r="Z56" s="201"/>
      <c r="AA56" s="111"/>
      <c r="AB56" s="223"/>
    </row>
    <row r="57" spans="1:28" x14ac:dyDescent="0.25">
      <c r="A57" s="203"/>
      <c r="B57" s="517" t="s">
        <v>818</v>
      </c>
      <c r="C57" s="204"/>
      <c r="D57" s="225"/>
      <c r="E57" s="109"/>
      <c r="F57" s="107"/>
      <c r="G57" s="31"/>
      <c r="H57" s="31"/>
      <c r="I57" s="31"/>
      <c r="J57" s="31"/>
      <c r="K57" s="31"/>
      <c r="L57" s="31"/>
      <c r="M57" s="31"/>
      <c r="N57" s="31"/>
      <c r="O57" s="31"/>
      <c r="P57" s="31"/>
      <c r="Q57" s="31"/>
      <c r="R57" s="31"/>
      <c r="S57" s="31"/>
      <c r="T57" s="31"/>
      <c r="U57" s="31"/>
      <c r="V57" s="31"/>
      <c r="W57" s="31"/>
      <c r="X57" s="31"/>
      <c r="Y57" s="201"/>
      <c r="Z57" s="201"/>
      <c r="AA57" s="111"/>
      <c r="AB57" s="223"/>
    </row>
    <row r="58" spans="1:28" x14ac:dyDescent="0.25">
      <c r="A58" s="203"/>
      <c r="B58" s="522" t="s">
        <v>819</v>
      </c>
      <c r="C58" s="204"/>
      <c r="D58" s="225"/>
      <c r="E58" s="109"/>
      <c r="F58" s="107"/>
      <c r="G58" s="31"/>
      <c r="H58" s="31"/>
      <c r="I58" s="31"/>
      <c r="J58" s="31"/>
      <c r="K58" s="31"/>
      <c r="L58" s="31"/>
      <c r="M58" s="31"/>
      <c r="N58" s="31"/>
      <c r="O58" s="31"/>
      <c r="P58" s="31"/>
      <c r="Q58" s="31"/>
      <c r="R58" s="31"/>
      <c r="S58" s="31"/>
      <c r="T58" s="31"/>
      <c r="U58" s="31"/>
      <c r="V58" s="31"/>
      <c r="W58" s="31"/>
      <c r="X58" s="31"/>
      <c r="Y58" s="201"/>
      <c r="Z58" s="201"/>
      <c r="AA58" s="111"/>
      <c r="AB58" s="223"/>
    </row>
    <row r="59" spans="1:28" s="444" customFormat="1" ht="25.5" x14ac:dyDescent="0.25">
      <c r="A59" s="442">
        <v>10</v>
      </c>
      <c r="B59" s="476" t="s">
        <v>71</v>
      </c>
      <c r="C59" s="434" t="str">
        <f t="shared" si="3"/>
        <v xml:space="preserve">2C </v>
      </c>
      <c r="D59" s="533" t="s">
        <v>771</v>
      </c>
      <c r="E59" s="479" t="s">
        <v>820</v>
      </c>
      <c r="F59" s="432" t="s">
        <v>786</v>
      </c>
      <c r="G59" s="209" t="s">
        <v>49</v>
      </c>
      <c r="H59" s="209" t="s">
        <v>49</v>
      </c>
      <c r="I59" s="209" t="s">
        <v>49</v>
      </c>
      <c r="J59" s="209" t="s">
        <v>49</v>
      </c>
      <c r="K59" s="209">
        <f>SUM(L59-8)</f>
        <v>41339</v>
      </c>
      <c r="L59" s="209">
        <f>SUM(M59*1)</f>
        <v>41347</v>
      </c>
      <c r="M59" s="209">
        <f>SUM(N59*1)</f>
        <v>41347</v>
      </c>
      <c r="N59" s="209">
        <f>SUM(O59-1)</f>
        <v>41347</v>
      </c>
      <c r="O59" s="209">
        <f>SUM(U59-3)</f>
        <v>41348</v>
      </c>
      <c r="P59" s="209">
        <f>SUM(U59*1)</f>
        <v>41351</v>
      </c>
      <c r="Q59" s="209" t="s">
        <v>49</v>
      </c>
      <c r="R59" s="209" t="s">
        <v>49</v>
      </c>
      <c r="S59" s="209" t="s">
        <v>49</v>
      </c>
      <c r="T59" s="209" t="s">
        <v>49</v>
      </c>
      <c r="U59" s="209">
        <f>SUM(V59-4)</f>
        <v>41351</v>
      </c>
      <c r="V59" s="209">
        <f>SUM(W59-4)</f>
        <v>41355</v>
      </c>
      <c r="W59" s="209">
        <f>SUM(X59-3)</f>
        <v>41359</v>
      </c>
      <c r="X59" s="209">
        <v>41362</v>
      </c>
      <c r="Y59" s="210"/>
      <c r="Z59" s="210"/>
      <c r="AA59" s="443">
        <v>14560.1</v>
      </c>
      <c r="AB59" s="510"/>
    </row>
    <row r="60" spans="1:28" x14ac:dyDescent="0.25">
      <c r="A60" s="203"/>
      <c r="B60" s="523" t="s">
        <v>821</v>
      </c>
      <c r="C60" s="204"/>
      <c r="D60" s="224"/>
      <c r="E60" s="106"/>
      <c r="F60" s="107"/>
      <c r="G60" s="48"/>
      <c r="H60" s="48"/>
      <c r="I60" s="48"/>
      <c r="J60" s="48"/>
      <c r="K60" s="48"/>
      <c r="L60" s="48"/>
      <c r="M60" s="48"/>
      <c r="N60" s="48"/>
      <c r="O60" s="48"/>
      <c r="P60" s="48"/>
      <c r="Q60" s="48"/>
      <c r="R60" s="48"/>
      <c r="S60" s="48"/>
      <c r="T60" s="48"/>
      <c r="U60" s="48"/>
      <c r="V60" s="48"/>
      <c r="W60" s="48"/>
      <c r="X60" s="48"/>
      <c r="Y60" s="228"/>
      <c r="Z60" s="228"/>
      <c r="AA60" s="108"/>
      <c r="AB60" s="229"/>
    </row>
    <row r="61" spans="1:28" x14ac:dyDescent="0.25">
      <c r="A61" s="203"/>
      <c r="B61" s="517" t="s">
        <v>822</v>
      </c>
      <c r="C61" s="204"/>
      <c r="D61" s="224"/>
      <c r="E61" s="106"/>
      <c r="F61" s="107"/>
      <c r="G61" s="48"/>
      <c r="H61" s="48"/>
      <c r="I61" s="48"/>
      <c r="J61" s="48"/>
      <c r="K61" s="48"/>
      <c r="L61" s="48"/>
      <c r="M61" s="48"/>
      <c r="N61" s="48"/>
      <c r="O61" s="48"/>
      <c r="P61" s="48"/>
      <c r="Q61" s="48"/>
      <c r="R61" s="48"/>
      <c r="S61" s="48"/>
      <c r="T61" s="48"/>
      <c r="U61" s="48"/>
      <c r="V61" s="48"/>
      <c r="W61" s="48"/>
      <c r="X61" s="48"/>
      <c r="Y61" s="228"/>
      <c r="Z61" s="228"/>
      <c r="AA61" s="108"/>
      <c r="AB61" s="229"/>
    </row>
    <row r="62" spans="1:28" x14ac:dyDescent="0.25">
      <c r="A62" s="203"/>
      <c r="B62" s="517" t="s">
        <v>823</v>
      </c>
      <c r="C62" s="204"/>
      <c r="D62" s="224"/>
      <c r="E62" s="106"/>
      <c r="F62" s="107"/>
      <c r="G62" s="48"/>
      <c r="H62" s="48"/>
      <c r="I62" s="48"/>
      <c r="J62" s="48"/>
      <c r="K62" s="48"/>
      <c r="L62" s="48"/>
      <c r="M62" s="48"/>
      <c r="N62" s="48"/>
      <c r="O62" s="48"/>
      <c r="P62" s="48"/>
      <c r="Q62" s="48"/>
      <c r="R62" s="48"/>
      <c r="S62" s="48"/>
      <c r="T62" s="48"/>
      <c r="U62" s="48"/>
      <c r="V62" s="48"/>
      <c r="W62" s="48"/>
      <c r="X62" s="48"/>
      <c r="Y62" s="228"/>
      <c r="Z62" s="228"/>
      <c r="AA62" s="108"/>
      <c r="AB62" s="229"/>
    </row>
    <row r="63" spans="1:28" x14ac:dyDescent="0.25">
      <c r="A63" s="203"/>
      <c r="B63" s="517" t="s">
        <v>824</v>
      </c>
      <c r="C63" s="204"/>
      <c r="D63" s="224"/>
      <c r="E63" s="106"/>
      <c r="F63" s="107"/>
      <c r="G63" s="48"/>
      <c r="H63" s="48"/>
      <c r="I63" s="48"/>
      <c r="J63" s="48"/>
      <c r="K63" s="48"/>
      <c r="L63" s="48"/>
      <c r="M63" s="48"/>
      <c r="N63" s="48"/>
      <c r="O63" s="48"/>
      <c r="P63" s="48"/>
      <c r="Q63" s="48"/>
      <c r="R63" s="48"/>
      <c r="S63" s="48"/>
      <c r="T63" s="48"/>
      <c r="U63" s="48"/>
      <c r="V63" s="48"/>
      <c r="W63" s="48"/>
      <c r="X63" s="48"/>
      <c r="Y63" s="228"/>
      <c r="Z63" s="228"/>
      <c r="AA63" s="108"/>
      <c r="AB63" s="229"/>
    </row>
    <row r="64" spans="1:28" x14ac:dyDescent="0.25">
      <c r="A64" s="203"/>
      <c r="B64" s="517" t="s">
        <v>825</v>
      </c>
      <c r="C64" s="204"/>
      <c r="D64" s="224"/>
      <c r="E64" s="106"/>
      <c r="F64" s="107"/>
      <c r="G64" s="48"/>
      <c r="H64" s="48"/>
      <c r="I64" s="48"/>
      <c r="J64" s="48"/>
      <c r="K64" s="48"/>
      <c r="L64" s="48"/>
      <c r="M64" s="48"/>
      <c r="N64" s="48"/>
      <c r="O64" s="48"/>
      <c r="P64" s="48"/>
      <c r="Q64" s="48"/>
      <c r="R64" s="48"/>
      <c r="S64" s="48"/>
      <c r="T64" s="48"/>
      <c r="U64" s="48"/>
      <c r="V64" s="48"/>
      <c r="W64" s="48"/>
      <c r="X64" s="48"/>
      <c r="Y64" s="228"/>
      <c r="Z64" s="228"/>
      <c r="AA64" s="108"/>
      <c r="AB64" s="229"/>
    </row>
    <row r="65" spans="1:28" x14ac:dyDescent="0.25">
      <c r="A65" s="203"/>
      <c r="B65" s="517" t="s">
        <v>826</v>
      </c>
      <c r="C65" s="204"/>
      <c r="D65" s="224"/>
      <c r="E65" s="106"/>
      <c r="F65" s="107"/>
      <c r="G65" s="48"/>
      <c r="H65" s="48"/>
      <c r="I65" s="48"/>
      <c r="J65" s="48"/>
      <c r="K65" s="48"/>
      <c r="L65" s="48"/>
      <c r="M65" s="48"/>
      <c r="N65" s="48"/>
      <c r="O65" s="48"/>
      <c r="P65" s="48"/>
      <c r="Q65" s="48"/>
      <c r="R65" s="48"/>
      <c r="S65" s="48"/>
      <c r="T65" s="48"/>
      <c r="U65" s="48"/>
      <c r="V65" s="48"/>
      <c r="W65" s="48"/>
      <c r="X65" s="48"/>
      <c r="Y65" s="228"/>
      <c r="Z65" s="228"/>
      <c r="AA65" s="108"/>
      <c r="AB65" s="229"/>
    </row>
    <row r="66" spans="1:28" x14ac:dyDescent="0.25">
      <c r="A66" s="203"/>
      <c r="B66" s="517" t="s">
        <v>827</v>
      </c>
      <c r="C66" s="204"/>
      <c r="D66" s="224"/>
      <c r="E66" s="106"/>
      <c r="F66" s="107"/>
      <c r="G66" s="48"/>
      <c r="H66" s="48"/>
      <c r="I66" s="48"/>
      <c r="J66" s="48"/>
      <c r="K66" s="48"/>
      <c r="L66" s="48"/>
      <c r="M66" s="48"/>
      <c r="N66" s="48"/>
      <c r="O66" s="48"/>
      <c r="P66" s="48"/>
      <c r="Q66" s="48"/>
      <c r="R66" s="48"/>
      <c r="S66" s="48"/>
      <c r="T66" s="48"/>
      <c r="U66" s="48"/>
      <c r="V66" s="48"/>
      <c r="W66" s="48"/>
      <c r="X66" s="48"/>
      <c r="Y66" s="228"/>
      <c r="Z66" s="228"/>
      <c r="AA66" s="108"/>
      <c r="AB66" s="229"/>
    </row>
    <row r="67" spans="1:28" x14ac:dyDescent="0.25">
      <c r="A67" s="203"/>
      <c r="B67" s="517" t="s">
        <v>828</v>
      </c>
      <c r="C67" s="204"/>
      <c r="D67" s="224"/>
      <c r="E67" s="106"/>
      <c r="F67" s="107"/>
      <c r="G67" s="48"/>
      <c r="H67" s="48"/>
      <c r="I67" s="48"/>
      <c r="J67" s="48"/>
      <c r="K67" s="48"/>
      <c r="L67" s="48"/>
      <c r="M67" s="48"/>
      <c r="N67" s="48"/>
      <c r="O67" s="48"/>
      <c r="P67" s="48"/>
      <c r="Q67" s="48"/>
      <c r="R67" s="48"/>
      <c r="S67" s="48"/>
      <c r="T67" s="48"/>
      <c r="U67" s="48"/>
      <c r="V67" s="48"/>
      <c r="W67" s="48"/>
      <c r="X67" s="48"/>
      <c r="Y67" s="228"/>
      <c r="Z67" s="228"/>
      <c r="AA67" s="108"/>
      <c r="AB67" s="229"/>
    </row>
    <row r="68" spans="1:28" x14ac:dyDescent="0.25">
      <c r="A68" s="203"/>
      <c r="B68" s="517" t="s">
        <v>829</v>
      </c>
      <c r="C68" s="204"/>
      <c r="D68" s="224"/>
      <c r="E68" s="106"/>
      <c r="F68" s="107"/>
      <c r="G68" s="48"/>
      <c r="H68" s="48"/>
      <c r="I68" s="48"/>
      <c r="J68" s="48"/>
      <c r="K68" s="48"/>
      <c r="L68" s="48"/>
      <c r="M68" s="48"/>
      <c r="N68" s="48"/>
      <c r="O68" s="48"/>
      <c r="P68" s="48"/>
      <c r="Q68" s="48"/>
      <c r="R68" s="48"/>
      <c r="S68" s="48"/>
      <c r="T68" s="48"/>
      <c r="U68" s="48"/>
      <c r="V68" s="48"/>
      <c r="W68" s="48"/>
      <c r="X68" s="48"/>
      <c r="Y68" s="228"/>
      <c r="Z68" s="228"/>
      <c r="AA68" s="108"/>
      <c r="AB68" s="229"/>
    </row>
    <row r="69" spans="1:28" x14ac:dyDescent="0.25">
      <c r="A69" s="203"/>
      <c r="B69" s="517" t="s">
        <v>830</v>
      </c>
      <c r="C69" s="204"/>
      <c r="D69" s="224"/>
      <c r="E69" s="106"/>
      <c r="F69" s="107"/>
      <c r="G69" s="48"/>
      <c r="H69" s="48"/>
      <c r="I69" s="48"/>
      <c r="J69" s="48"/>
      <c r="K69" s="48"/>
      <c r="L69" s="48"/>
      <c r="M69" s="48"/>
      <c r="N69" s="48"/>
      <c r="O69" s="48"/>
      <c r="P69" s="48"/>
      <c r="Q69" s="48"/>
      <c r="R69" s="48"/>
      <c r="S69" s="48"/>
      <c r="T69" s="48"/>
      <c r="U69" s="48"/>
      <c r="V69" s="48"/>
      <c r="W69" s="48"/>
      <c r="X69" s="48"/>
      <c r="Y69" s="228"/>
      <c r="Z69" s="228"/>
      <c r="AA69" s="108"/>
      <c r="AB69" s="229"/>
    </row>
    <row r="70" spans="1:28" ht="25.5" x14ac:dyDescent="0.25">
      <c r="A70" s="203"/>
      <c r="B70" s="513" t="s">
        <v>831</v>
      </c>
      <c r="C70" s="204"/>
      <c r="D70" s="224"/>
      <c r="E70" s="106"/>
      <c r="F70" s="107"/>
      <c r="G70" s="48"/>
      <c r="H70" s="48"/>
      <c r="I70" s="48"/>
      <c r="J70" s="48"/>
      <c r="K70" s="48"/>
      <c r="L70" s="48"/>
      <c r="M70" s="48"/>
      <c r="N70" s="48"/>
      <c r="O70" s="48"/>
      <c r="P70" s="48"/>
      <c r="Q70" s="48"/>
      <c r="R70" s="48"/>
      <c r="S70" s="48"/>
      <c r="T70" s="48"/>
      <c r="U70" s="48"/>
      <c r="V70" s="48"/>
      <c r="W70" s="48"/>
      <c r="X70" s="48"/>
      <c r="Y70" s="228"/>
      <c r="Z70" s="228"/>
      <c r="AA70" s="108"/>
      <c r="AB70" s="229"/>
    </row>
    <row r="71" spans="1:28" x14ac:dyDescent="0.25">
      <c r="A71" s="203"/>
      <c r="B71" s="513" t="s">
        <v>832</v>
      </c>
      <c r="C71" s="204"/>
      <c r="D71" s="224"/>
      <c r="E71" s="106"/>
      <c r="F71" s="107"/>
      <c r="G71" s="48"/>
      <c r="H71" s="48"/>
      <c r="I71" s="48"/>
      <c r="J71" s="48"/>
      <c r="K71" s="48"/>
      <c r="L71" s="48"/>
      <c r="M71" s="48"/>
      <c r="N71" s="48"/>
      <c r="O71" s="48"/>
      <c r="P71" s="48"/>
      <c r="Q71" s="48"/>
      <c r="R71" s="48"/>
      <c r="S71" s="48"/>
      <c r="T71" s="48"/>
      <c r="U71" s="48"/>
      <c r="V71" s="48"/>
      <c r="W71" s="48"/>
      <c r="X71" s="48"/>
      <c r="Y71" s="228"/>
      <c r="Z71" s="228"/>
      <c r="AA71" s="108"/>
      <c r="AB71" s="229"/>
    </row>
    <row r="72" spans="1:28" x14ac:dyDescent="0.25">
      <c r="A72" s="203"/>
      <c r="B72" s="517" t="s">
        <v>833</v>
      </c>
      <c r="C72" s="204"/>
      <c r="D72" s="224"/>
      <c r="E72" s="106"/>
      <c r="F72" s="107"/>
      <c r="G72" s="48"/>
      <c r="H72" s="48"/>
      <c r="I72" s="48"/>
      <c r="J72" s="48"/>
      <c r="K72" s="48"/>
      <c r="L72" s="48"/>
      <c r="M72" s="48"/>
      <c r="N72" s="48"/>
      <c r="O72" s="48"/>
      <c r="P72" s="48"/>
      <c r="Q72" s="48"/>
      <c r="R72" s="48"/>
      <c r="S72" s="48"/>
      <c r="T72" s="48"/>
      <c r="U72" s="48"/>
      <c r="V72" s="48"/>
      <c r="W72" s="48"/>
      <c r="X72" s="48"/>
      <c r="Y72" s="228"/>
      <c r="Z72" s="228"/>
      <c r="AA72" s="108"/>
      <c r="AB72" s="229"/>
    </row>
    <row r="73" spans="1:28" x14ac:dyDescent="0.25">
      <c r="A73" s="203"/>
      <c r="B73" s="517" t="s">
        <v>834</v>
      </c>
      <c r="C73" s="204"/>
      <c r="D73" s="224"/>
      <c r="E73" s="106"/>
      <c r="F73" s="107"/>
      <c r="G73" s="48"/>
      <c r="H73" s="48"/>
      <c r="I73" s="48"/>
      <c r="J73" s="48"/>
      <c r="K73" s="48"/>
      <c r="L73" s="48"/>
      <c r="M73" s="48"/>
      <c r="N73" s="48"/>
      <c r="O73" s="48"/>
      <c r="P73" s="48"/>
      <c r="Q73" s="48"/>
      <c r="R73" s="48"/>
      <c r="S73" s="48"/>
      <c r="T73" s="48"/>
      <c r="U73" s="48"/>
      <c r="V73" s="48"/>
      <c r="W73" s="48"/>
      <c r="X73" s="48"/>
      <c r="Y73" s="228"/>
      <c r="Z73" s="228"/>
      <c r="AA73" s="108"/>
      <c r="AB73" s="229"/>
    </row>
    <row r="74" spans="1:28" x14ac:dyDescent="0.25">
      <c r="A74" s="203"/>
      <c r="B74" s="517" t="s">
        <v>835</v>
      </c>
      <c r="C74" s="204"/>
      <c r="D74" s="224"/>
      <c r="E74" s="106"/>
      <c r="F74" s="107"/>
      <c r="G74" s="48"/>
      <c r="H74" s="48"/>
      <c r="I74" s="48"/>
      <c r="J74" s="48"/>
      <c r="K74" s="48"/>
      <c r="L74" s="48"/>
      <c r="M74" s="48"/>
      <c r="N74" s="48"/>
      <c r="O74" s="48"/>
      <c r="P74" s="48"/>
      <c r="Q74" s="48"/>
      <c r="R74" s="48"/>
      <c r="S74" s="48"/>
      <c r="T74" s="48"/>
      <c r="U74" s="48"/>
      <c r="V74" s="48"/>
      <c r="W74" s="48"/>
      <c r="X74" s="48"/>
      <c r="Y74" s="228"/>
      <c r="Z74" s="228"/>
      <c r="AA74" s="108"/>
      <c r="AB74" s="229"/>
    </row>
    <row r="75" spans="1:28" x14ac:dyDescent="0.25">
      <c r="A75" s="203"/>
      <c r="B75" s="517" t="s">
        <v>836</v>
      </c>
      <c r="C75" s="204"/>
      <c r="D75" s="224"/>
      <c r="E75" s="106"/>
      <c r="F75" s="107"/>
      <c r="G75" s="48"/>
      <c r="H75" s="48"/>
      <c r="I75" s="48"/>
      <c r="J75" s="48"/>
      <c r="K75" s="48"/>
      <c r="L75" s="48"/>
      <c r="M75" s="48"/>
      <c r="N75" s="48"/>
      <c r="O75" s="48"/>
      <c r="P75" s="48"/>
      <c r="Q75" s="48"/>
      <c r="R75" s="48"/>
      <c r="S75" s="48"/>
      <c r="T75" s="48"/>
      <c r="U75" s="48"/>
      <c r="V75" s="48"/>
      <c r="W75" s="48"/>
      <c r="X75" s="48"/>
      <c r="Y75" s="228"/>
      <c r="Z75" s="228"/>
      <c r="AA75" s="108"/>
      <c r="AB75" s="229"/>
    </row>
    <row r="76" spans="1:28" x14ac:dyDescent="0.25">
      <c r="A76" s="203"/>
      <c r="B76" s="517" t="s">
        <v>837</v>
      </c>
      <c r="C76" s="204"/>
      <c r="D76" s="224"/>
      <c r="E76" s="106"/>
      <c r="F76" s="107"/>
      <c r="G76" s="48"/>
      <c r="H76" s="48"/>
      <c r="I76" s="48"/>
      <c r="J76" s="48"/>
      <c r="K76" s="48"/>
      <c r="L76" s="48"/>
      <c r="M76" s="48"/>
      <c r="N76" s="48"/>
      <c r="O76" s="48"/>
      <c r="P76" s="48"/>
      <c r="Q76" s="48"/>
      <c r="R76" s="48"/>
      <c r="S76" s="48"/>
      <c r="T76" s="48"/>
      <c r="U76" s="48"/>
      <c r="V76" s="48"/>
      <c r="W76" s="48"/>
      <c r="X76" s="48"/>
      <c r="Y76" s="228"/>
      <c r="Z76" s="228"/>
      <c r="AA76" s="108"/>
      <c r="AB76" s="229"/>
    </row>
    <row r="77" spans="1:28" x14ac:dyDescent="0.25">
      <c r="A77" s="203"/>
      <c r="B77" s="517" t="s">
        <v>838</v>
      </c>
      <c r="C77" s="204"/>
      <c r="D77" s="224"/>
      <c r="E77" s="106"/>
      <c r="F77" s="107"/>
      <c r="G77" s="48"/>
      <c r="H77" s="48"/>
      <c r="I77" s="48"/>
      <c r="J77" s="48"/>
      <c r="K77" s="48"/>
      <c r="L77" s="48"/>
      <c r="M77" s="48"/>
      <c r="N77" s="48"/>
      <c r="O77" s="48"/>
      <c r="P77" s="48"/>
      <c r="Q77" s="48"/>
      <c r="R77" s="48"/>
      <c r="S77" s="48"/>
      <c r="T77" s="48"/>
      <c r="U77" s="48"/>
      <c r="V77" s="48"/>
      <c r="W77" s="48"/>
      <c r="X77" s="48"/>
      <c r="Y77" s="228"/>
      <c r="Z77" s="228"/>
      <c r="AA77" s="108"/>
      <c r="AB77" s="229"/>
    </row>
    <row r="78" spans="1:28" x14ac:dyDescent="0.25">
      <c r="A78" s="203"/>
      <c r="B78" s="517" t="s">
        <v>839</v>
      </c>
      <c r="C78" s="204"/>
      <c r="D78" s="224"/>
      <c r="E78" s="106"/>
      <c r="F78" s="107"/>
      <c r="G78" s="48"/>
      <c r="H78" s="48"/>
      <c r="I78" s="48"/>
      <c r="J78" s="48"/>
      <c r="K78" s="48"/>
      <c r="L78" s="48"/>
      <c r="M78" s="48"/>
      <c r="N78" s="48"/>
      <c r="O78" s="48"/>
      <c r="P78" s="48"/>
      <c r="Q78" s="48"/>
      <c r="R78" s="48"/>
      <c r="S78" s="48"/>
      <c r="T78" s="48"/>
      <c r="U78" s="48"/>
      <c r="V78" s="48"/>
      <c r="W78" s="48"/>
      <c r="X78" s="48"/>
      <c r="Y78" s="228"/>
      <c r="Z78" s="228"/>
      <c r="AA78" s="108"/>
      <c r="AB78" s="229"/>
    </row>
    <row r="79" spans="1:28" x14ac:dyDescent="0.25">
      <c r="A79" s="203"/>
      <c r="B79" s="517" t="s">
        <v>840</v>
      </c>
      <c r="C79" s="204"/>
      <c r="D79" s="224"/>
      <c r="E79" s="106"/>
      <c r="F79" s="107"/>
      <c r="G79" s="48"/>
      <c r="H79" s="48"/>
      <c r="I79" s="48"/>
      <c r="J79" s="48"/>
      <c r="K79" s="48"/>
      <c r="L79" s="48"/>
      <c r="M79" s="48"/>
      <c r="N79" s="48"/>
      <c r="O79" s="48"/>
      <c r="P79" s="48"/>
      <c r="Q79" s="48"/>
      <c r="R79" s="48"/>
      <c r="S79" s="48"/>
      <c r="T79" s="48"/>
      <c r="U79" s="48"/>
      <c r="V79" s="48"/>
      <c r="W79" s="48"/>
      <c r="X79" s="48"/>
      <c r="Y79" s="228"/>
      <c r="Z79" s="228"/>
      <c r="AA79" s="108"/>
      <c r="AB79" s="229"/>
    </row>
    <row r="80" spans="1:28" x14ac:dyDescent="0.25">
      <c r="A80" s="203"/>
      <c r="B80" s="517" t="s">
        <v>841</v>
      </c>
      <c r="C80" s="204"/>
      <c r="D80" s="224"/>
      <c r="E80" s="106"/>
      <c r="F80" s="107"/>
      <c r="G80" s="48"/>
      <c r="H80" s="48"/>
      <c r="I80" s="48"/>
      <c r="J80" s="48"/>
      <c r="K80" s="48"/>
      <c r="L80" s="48"/>
      <c r="M80" s="48"/>
      <c r="N80" s="48"/>
      <c r="O80" s="48"/>
      <c r="P80" s="48"/>
      <c r="Q80" s="48"/>
      <c r="R80" s="48"/>
      <c r="S80" s="48"/>
      <c r="T80" s="48"/>
      <c r="U80" s="48"/>
      <c r="V80" s="48"/>
      <c r="W80" s="48"/>
      <c r="X80" s="48"/>
      <c r="Y80" s="228"/>
      <c r="Z80" s="228"/>
      <c r="AA80" s="108"/>
      <c r="AB80" s="229"/>
    </row>
    <row r="81" spans="1:28" x14ac:dyDescent="0.25">
      <c r="A81" s="203"/>
      <c r="B81" s="517" t="s">
        <v>842</v>
      </c>
      <c r="C81" s="204"/>
      <c r="D81" s="224"/>
      <c r="E81" s="106"/>
      <c r="F81" s="107"/>
      <c r="G81" s="48"/>
      <c r="H81" s="48"/>
      <c r="I81" s="48"/>
      <c r="J81" s="48"/>
      <c r="K81" s="48"/>
      <c r="L81" s="48"/>
      <c r="M81" s="48"/>
      <c r="N81" s="48"/>
      <c r="O81" s="48"/>
      <c r="P81" s="48"/>
      <c r="Q81" s="48"/>
      <c r="R81" s="48"/>
      <c r="S81" s="48"/>
      <c r="T81" s="48"/>
      <c r="U81" s="48"/>
      <c r="V81" s="48"/>
      <c r="W81" s="48"/>
      <c r="X81" s="48"/>
      <c r="Y81" s="228"/>
      <c r="Z81" s="228"/>
      <c r="AA81" s="108"/>
      <c r="AB81" s="229"/>
    </row>
    <row r="82" spans="1:28" x14ac:dyDescent="0.25">
      <c r="A82" s="203"/>
      <c r="B82" s="517" t="s">
        <v>843</v>
      </c>
      <c r="C82" s="204"/>
      <c r="D82" s="224"/>
      <c r="E82" s="106"/>
      <c r="F82" s="107"/>
      <c r="G82" s="48"/>
      <c r="H82" s="48"/>
      <c r="I82" s="48"/>
      <c r="J82" s="48"/>
      <c r="K82" s="48"/>
      <c r="L82" s="48"/>
      <c r="M82" s="48"/>
      <c r="N82" s="48"/>
      <c r="O82" s="48"/>
      <c r="P82" s="48"/>
      <c r="Q82" s="48"/>
      <c r="R82" s="48"/>
      <c r="S82" s="48"/>
      <c r="T82" s="48"/>
      <c r="U82" s="48"/>
      <c r="V82" s="48"/>
      <c r="W82" s="48"/>
      <c r="X82" s="48"/>
      <c r="Y82" s="228"/>
      <c r="Z82" s="228"/>
      <c r="AA82" s="108"/>
      <c r="AB82" s="229"/>
    </row>
    <row r="83" spans="1:28" x14ac:dyDescent="0.25">
      <c r="A83" s="203"/>
      <c r="B83" s="517" t="s">
        <v>844</v>
      </c>
      <c r="C83" s="204"/>
      <c r="D83" s="224"/>
      <c r="E83" s="106"/>
      <c r="F83" s="107"/>
      <c r="G83" s="48"/>
      <c r="H83" s="48"/>
      <c r="I83" s="48"/>
      <c r="J83" s="48"/>
      <c r="K83" s="48"/>
      <c r="L83" s="48"/>
      <c r="M83" s="48"/>
      <c r="N83" s="48"/>
      <c r="O83" s="48"/>
      <c r="P83" s="48"/>
      <c r="Q83" s="48"/>
      <c r="R83" s="48"/>
      <c r="S83" s="48"/>
      <c r="T83" s="48"/>
      <c r="U83" s="48"/>
      <c r="V83" s="48"/>
      <c r="W83" s="48"/>
      <c r="X83" s="48"/>
      <c r="Y83" s="228"/>
      <c r="Z83" s="228"/>
      <c r="AA83" s="108"/>
      <c r="AB83" s="229"/>
    </row>
    <row r="84" spans="1:28" x14ac:dyDescent="0.25">
      <c r="A84" s="203"/>
      <c r="B84" s="517" t="s">
        <v>845</v>
      </c>
      <c r="C84" s="204"/>
      <c r="D84" s="224"/>
      <c r="E84" s="106"/>
      <c r="F84" s="107"/>
      <c r="G84" s="48"/>
      <c r="H84" s="48"/>
      <c r="I84" s="48"/>
      <c r="J84" s="48"/>
      <c r="K84" s="48"/>
      <c r="L84" s="48"/>
      <c r="M84" s="48"/>
      <c r="N84" s="48"/>
      <c r="O84" s="48"/>
      <c r="P84" s="48"/>
      <c r="Q84" s="48"/>
      <c r="R84" s="48"/>
      <c r="S84" s="48"/>
      <c r="T84" s="48"/>
      <c r="U84" s="48"/>
      <c r="V84" s="48"/>
      <c r="W84" s="48"/>
      <c r="X84" s="48"/>
      <c r="Y84" s="228"/>
      <c r="Z84" s="228"/>
      <c r="AA84" s="108"/>
      <c r="AB84" s="229"/>
    </row>
    <row r="85" spans="1:28" x14ac:dyDescent="0.25">
      <c r="A85" s="203"/>
      <c r="B85" s="517" t="s">
        <v>846</v>
      </c>
      <c r="C85" s="204"/>
      <c r="D85" s="224"/>
      <c r="E85" s="106"/>
      <c r="F85" s="107"/>
      <c r="G85" s="48"/>
      <c r="H85" s="48"/>
      <c r="I85" s="48"/>
      <c r="J85" s="48"/>
      <c r="K85" s="48"/>
      <c r="L85" s="48"/>
      <c r="M85" s="48"/>
      <c r="N85" s="48"/>
      <c r="O85" s="48"/>
      <c r="P85" s="48"/>
      <c r="Q85" s="48"/>
      <c r="R85" s="48"/>
      <c r="S85" s="48"/>
      <c r="T85" s="48"/>
      <c r="U85" s="48"/>
      <c r="V85" s="48"/>
      <c r="W85" s="48"/>
      <c r="X85" s="48"/>
      <c r="Y85" s="228"/>
      <c r="Z85" s="228"/>
      <c r="AA85" s="108"/>
      <c r="AB85" s="229"/>
    </row>
    <row r="86" spans="1:28" x14ac:dyDescent="0.25">
      <c r="A86" s="203"/>
      <c r="B86" s="513" t="s">
        <v>847</v>
      </c>
      <c r="C86" s="204"/>
      <c r="D86" s="224"/>
      <c r="E86" s="106"/>
      <c r="F86" s="107"/>
      <c r="G86" s="48"/>
      <c r="H86" s="48"/>
      <c r="I86" s="48"/>
      <c r="J86" s="48"/>
      <c r="K86" s="48"/>
      <c r="L86" s="48"/>
      <c r="M86" s="48"/>
      <c r="N86" s="48"/>
      <c r="O86" s="48"/>
      <c r="P86" s="48"/>
      <c r="Q86" s="48"/>
      <c r="R86" s="48"/>
      <c r="S86" s="48"/>
      <c r="T86" s="48"/>
      <c r="U86" s="48"/>
      <c r="V86" s="48"/>
      <c r="W86" s="48"/>
      <c r="X86" s="48"/>
      <c r="Y86" s="228"/>
      <c r="Z86" s="228"/>
      <c r="AA86" s="108"/>
      <c r="AB86" s="229"/>
    </row>
    <row r="87" spans="1:28" x14ac:dyDescent="0.25">
      <c r="A87" s="203"/>
      <c r="B87" s="517" t="s">
        <v>848</v>
      </c>
      <c r="C87" s="204"/>
      <c r="D87" s="224"/>
      <c r="E87" s="106"/>
      <c r="F87" s="107"/>
      <c r="G87" s="48"/>
      <c r="H87" s="48"/>
      <c r="I87" s="48"/>
      <c r="J87" s="48"/>
      <c r="K87" s="48"/>
      <c r="L87" s="48"/>
      <c r="M87" s="48"/>
      <c r="N87" s="48"/>
      <c r="O87" s="48"/>
      <c r="P87" s="48"/>
      <c r="Q87" s="48"/>
      <c r="R87" s="48"/>
      <c r="S87" s="48"/>
      <c r="T87" s="48"/>
      <c r="U87" s="48"/>
      <c r="V87" s="48"/>
      <c r="W87" s="48"/>
      <c r="X87" s="48"/>
      <c r="Y87" s="228"/>
      <c r="Z87" s="228"/>
      <c r="AA87" s="108"/>
      <c r="AB87" s="229"/>
    </row>
    <row r="88" spans="1:28" x14ac:dyDescent="0.25">
      <c r="A88" s="203"/>
      <c r="B88" s="517" t="s">
        <v>849</v>
      </c>
      <c r="C88" s="204"/>
      <c r="D88" s="224"/>
      <c r="E88" s="106"/>
      <c r="F88" s="107"/>
      <c r="G88" s="48"/>
      <c r="H88" s="48"/>
      <c r="I88" s="48"/>
      <c r="J88" s="48"/>
      <c r="K88" s="48"/>
      <c r="L88" s="48"/>
      <c r="M88" s="48"/>
      <c r="N88" s="48"/>
      <c r="O88" s="48"/>
      <c r="P88" s="48"/>
      <c r="Q88" s="48"/>
      <c r="R88" s="48"/>
      <c r="S88" s="48"/>
      <c r="T88" s="48"/>
      <c r="U88" s="48"/>
      <c r="V88" s="48"/>
      <c r="W88" s="48"/>
      <c r="X88" s="48"/>
      <c r="Y88" s="228"/>
      <c r="Z88" s="228"/>
      <c r="AA88" s="108"/>
      <c r="AB88" s="229"/>
    </row>
    <row r="89" spans="1:28" x14ac:dyDescent="0.25">
      <c r="A89" s="203"/>
      <c r="B89" s="513" t="s">
        <v>850</v>
      </c>
      <c r="C89" s="204"/>
      <c r="D89" s="224"/>
      <c r="E89" s="106"/>
      <c r="F89" s="107"/>
      <c r="G89" s="48"/>
      <c r="H89" s="48"/>
      <c r="I89" s="48"/>
      <c r="J89" s="48"/>
      <c r="K89" s="48"/>
      <c r="L89" s="48"/>
      <c r="M89" s="48"/>
      <c r="N89" s="48"/>
      <c r="O89" s="48"/>
      <c r="P89" s="48"/>
      <c r="Q89" s="48"/>
      <c r="R89" s="48"/>
      <c r="S89" s="48"/>
      <c r="T89" s="48"/>
      <c r="U89" s="48"/>
      <c r="V89" s="48"/>
      <c r="W89" s="48"/>
      <c r="X89" s="48"/>
      <c r="Y89" s="228"/>
      <c r="Z89" s="228"/>
      <c r="AA89" s="108"/>
      <c r="AB89" s="229"/>
    </row>
    <row r="90" spans="1:28" x14ac:dyDescent="0.25">
      <c r="A90" s="203"/>
      <c r="B90" s="513" t="s">
        <v>851</v>
      </c>
      <c r="C90" s="204"/>
      <c r="D90" s="224"/>
      <c r="E90" s="106"/>
      <c r="F90" s="107"/>
      <c r="G90" s="48"/>
      <c r="H90" s="48"/>
      <c r="I90" s="48"/>
      <c r="J90" s="48"/>
      <c r="K90" s="48"/>
      <c r="L90" s="48"/>
      <c r="M90" s="48"/>
      <c r="N90" s="48"/>
      <c r="O90" s="48"/>
      <c r="P90" s="48"/>
      <c r="Q90" s="48"/>
      <c r="R90" s="48"/>
      <c r="S90" s="48"/>
      <c r="T90" s="48"/>
      <c r="U90" s="48"/>
      <c r="V90" s="48"/>
      <c r="W90" s="48"/>
      <c r="X90" s="48"/>
      <c r="Y90" s="228"/>
      <c r="Z90" s="228"/>
      <c r="AA90" s="108"/>
      <c r="AB90" s="229"/>
    </row>
    <row r="91" spans="1:28" x14ac:dyDescent="0.25">
      <c r="A91" s="203"/>
      <c r="B91" s="513" t="s">
        <v>852</v>
      </c>
      <c r="C91" s="204"/>
      <c r="D91" s="224"/>
      <c r="E91" s="106"/>
      <c r="F91" s="107"/>
      <c r="G91" s="48"/>
      <c r="H91" s="48"/>
      <c r="I91" s="48"/>
      <c r="J91" s="48"/>
      <c r="K91" s="48"/>
      <c r="L91" s="48"/>
      <c r="M91" s="48"/>
      <c r="N91" s="48"/>
      <c r="O91" s="48"/>
      <c r="P91" s="48"/>
      <c r="Q91" s="48"/>
      <c r="R91" s="48"/>
      <c r="S91" s="48"/>
      <c r="T91" s="48"/>
      <c r="U91" s="48"/>
      <c r="V91" s="48"/>
      <c r="W91" s="48"/>
      <c r="X91" s="48"/>
      <c r="Y91" s="228"/>
      <c r="Z91" s="228"/>
      <c r="AA91" s="108"/>
      <c r="AB91" s="229"/>
    </row>
    <row r="92" spans="1:28" x14ac:dyDescent="0.25">
      <c r="A92" s="203"/>
      <c r="B92" s="517" t="s">
        <v>853</v>
      </c>
      <c r="C92" s="204"/>
      <c r="D92" s="224"/>
      <c r="E92" s="106"/>
      <c r="F92" s="107"/>
      <c r="G92" s="48"/>
      <c r="H92" s="48"/>
      <c r="I92" s="48"/>
      <c r="J92" s="48"/>
      <c r="K92" s="48"/>
      <c r="L92" s="48"/>
      <c r="M92" s="48"/>
      <c r="N92" s="48"/>
      <c r="O92" s="48"/>
      <c r="P92" s="48"/>
      <c r="Q92" s="48"/>
      <c r="R92" s="48"/>
      <c r="S92" s="48"/>
      <c r="T92" s="48"/>
      <c r="U92" s="48"/>
      <c r="V92" s="48"/>
      <c r="W92" s="48"/>
      <c r="X92" s="48"/>
      <c r="Y92" s="228"/>
      <c r="Z92" s="228"/>
      <c r="AA92" s="108"/>
      <c r="AB92" s="229"/>
    </row>
    <row r="93" spans="1:28" x14ac:dyDescent="0.25">
      <c r="A93" s="203"/>
      <c r="B93" s="517" t="s">
        <v>854</v>
      </c>
      <c r="C93" s="204"/>
      <c r="D93" s="224"/>
      <c r="E93" s="106"/>
      <c r="F93" s="107"/>
      <c r="G93" s="48"/>
      <c r="H93" s="48"/>
      <c r="I93" s="48"/>
      <c r="J93" s="48"/>
      <c r="K93" s="48"/>
      <c r="L93" s="48"/>
      <c r="M93" s="48"/>
      <c r="N93" s="48"/>
      <c r="O93" s="48"/>
      <c r="P93" s="48"/>
      <c r="Q93" s="48"/>
      <c r="R93" s="48"/>
      <c r="S93" s="48"/>
      <c r="T93" s="48"/>
      <c r="U93" s="48"/>
      <c r="V93" s="48"/>
      <c r="W93" s="48"/>
      <c r="X93" s="48"/>
      <c r="Y93" s="228"/>
      <c r="Z93" s="228"/>
      <c r="AA93" s="108"/>
      <c r="AB93" s="229"/>
    </row>
    <row r="94" spans="1:28" x14ac:dyDescent="0.25">
      <c r="A94" s="203"/>
      <c r="B94" s="513" t="s">
        <v>855</v>
      </c>
      <c r="C94" s="204"/>
      <c r="D94" s="224"/>
      <c r="E94" s="106"/>
      <c r="F94" s="107"/>
      <c r="G94" s="48"/>
      <c r="H94" s="48"/>
      <c r="I94" s="48"/>
      <c r="J94" s="48"/>
      <c r="K94" s="48"/>
      <c r="L94" s="48"/>
      <c r="M94" s="48"/>
      <c r="N94" s="48"/>
      <c r="O94" s="48"/>
      <c r="P94" s="48"/>
      <c r="Q94" s="48"/>
      <c r="R94" s="48"/>
      <c r="S94" s="48"/>
      <c r="T94" s="48"/>
      <c r="U94" s="48"/>
      <c r="V94" s="48"/>
      <c r="W94" s="48"/>
      <c r="X94" s="48"/>
      <c r="Y94" s="228"/>
      <c r="Z94" s="228"/>
      <c r="AA94" s="108"/>
      <c r="AB94" s="229"/>
    </row>
    <row r="95" spans="1:28" x14ac:dyDescent="0.25">
      <c r="A95" s="203"/>
      <c r="B95" s="524" t="s">
        <v>856</v>
      </c>
      <c r="C95" s="204"/>
      <c r="D95" s="224"/>
      <c r="E95" s="106"/>
      <c r="F95" s="107"/>
      <c r="G95" s="48"/>
      <c r="H95" s="48"/>
      <c r="I95" s="48"/>
      <c r="J95" s="48"/>
      <c r="K95" s="48"/>
      <c r="L95" s="48"/>
      <c r="M95" s="48"/>
      <c r="N95" s="48"/>
      <c r="O95" s="48"/>
      <c r="P95" s="48"/>
      <c r="Q95" s="48"/>
      <c r="R95" s="48"/>
      <c r="S95" s="48"/>
      <c r="T95" s="48"/>
      <c r="U95" s="48"/>
      <c r="V95" s="48"/>
      <c r="W95" s="48"/>
      <c r="X95" s="48"/>
      <c r="Y95" s="228"/>
      <c r="Z95" s="228"/>
      <c r="AA95" s="108"/>
      <c r="AB95" s="229"/>
    </row>
    <row r="96" spans="1:28" x14ac:dyDescent="0.25">
      <c r="A96" s="203"/>
      <c r="B96" s="524" t="s">
        <v>857</v>
      </c>
      <c r="C96" s="204"/>
      <c r="D96" s="224"/>
      <c r="E96" s="106"/>
      <c r="F96" s="107"/>
      <c r="G96" s="48"/>
      <c r="H96" s="48"/>
      <c r="I96" s="48"/>
      <c r="J96" s="48"/>
      <c r="K96" s="48"/>
      <c r="L96" s="48"/>
      <c r="M96" s="48"/>
      <c r="N96" s="48"/>
      <c r="O96" s="48"/>
      <c r="P96" s="48"/>
      <c r="Q96" s="48"/>
      <c r="R96" s="48"/>
      <c r="S96" s="48"/>
      <c r="T96" s="48"/>
      <c r="U96" s="48"/>
      <c r="V96" s="48"/>
      <c r="W96" s="48"/>
      <c r="X96" s="48"/>
      <c r="Y96" s="228"/>
      <c r="Z96" s="228"/>
      <c r="AA96" s="108"/>
      <c r="AB96" s="229"/>
    </row>
    <row r="97" spans="1:28" x14ac:dyDescent="0.25">
      <c r="A97" s="203"/>
      <c r="B97" s="524" t="s">
        <v>858</v>
      </c>
      <c r="C97" s="204"/>
      <c r="D97" s="224"/>
      <c r="E97" s="106"/>
      <c r="F97" s="107"/>
      <c r="G97" s="48"/>
      <c r="H97" s="48"/>
      <c r="I97" s="48"/>
      <c r="J97" s="48"/>
      <c r="K97" s="48"/>
      <c r="L97" s="48"/>
      <c r="M97" s="48"/>
      <c r="N97" s="48"/>
      <c r="O97" s="48"/>
      <c r="P97" s="48"/>
      <c r="Q97" s="48"/>
      <c r="R97" s="48"/>
      <c r="S97" s="48"/>
      <c r="T97" s="48"/>
      <c r="U97" s="48"/>
      <c r="V97" s="48"/>
      <c r="W97" s="48"/>
      <c r="X97" s="48"/>
      <c r="Y97" s="228"/>
      <c r="Z97" s="228"/>
      <c r="AA97" s="108"/>
      <c r="AB97" s="229"/>
    </row>
    <row r="98" spans="1:28" x14ac:dyDescent="0.25">
      <c r="A98" s="203"/>
      <c r="B98" s="525" t="s">
        <v>859</v>
      </c>
      <c r="C98" s="204"/>
      <c r="D98" s="224"/>
      <c r="E98" s="106"/>
      <c r="F98" s="107"/>
      <c r="G98" s="48"/>
      <c r="H98" s="48"/>
      <c r="I98" s="48"/>
      <c r="J98" s="48"/>
      <c r="K98" s="48"/>
      <c r="L98" s="48"/>
      <c r="M98" s="48"/>
      <c r="N98" s="48"/>
      <c r="O98" s="48"/>
      <c r="P98" s="48"/>
      <c r="Q98" s="48"/>
      <c r="R98" s="48"/>
      <c r="S98" s="48"/>
      <c r="T98" s="48"/>
      <c r="U98" s="48"/>
      <c r="V98" s="48"/>
      <c r="W98" s="48"/>
      <c r="X98" s="48"/>
      <c r="Y98" s="228"/>
      <c r="Z98" s="228"/>
      <c r="AA98" s="108"/>
      <c r="AB98" s="229"/>
    </row>
    <row r="99" spans="1:28" s="444" customFormat="1" ht="25.5" x14ac:dyDescent="0.25">
      <c r="A99" s="491">
        <v>11</v>
      </c>
      <c r="B99" s="476" t="s">
        <v>80</v>
      </c>
      <c r="C99" s="206" t="str">
        <f t="shared" ref="C99:C106" si="4">IF(AA103&gt;=450000,"LPN",IF(AND(AA103&gt;190000,AA103&lt;470000),"LP",IF(AND(AA103&gt;=56000,AA103&lt;=190000),"3C","2C ")))</f>
        <v xml:space="preserve">2C </v>
      </c>
      <c r="D99" s="495" t="s">
        <v>771</v>
      </c>
      <c r="E99" s="433" t="s">
        <v>860</v>
      </c>
      <c r="F99" s="433" t="s">
        <v>786</v>
      </c>
      <c r="G99" s="209" t="s">
        <v>49</v>
      </c>
      <c r="H99" s="209" t="s">
        <v>49</v>
      </c>
      <c r="I99" s="209" t="s">
        <v>49</v>
      </c>
      <c r="J99" s="209" t="s">
        <v>49</v>
      </c>
      <c r="K99" s="209">
        <f>SUM(L99-8)</f>
        <v>41416</v>
      </c>
      <c r="L99" s="209">
        <f>SUM(M99*1)</f>
        <v>41424</v>
      </c>
      <c r="M99" s="209">
        <f>SUM(N99*1)</f>
        <v>41424</v>
      </c>
      <c r="N99" s="209">
        <f>SUM(O99-1)</f>
        <v>41424</v>
      </c>
      <c r="O99" s="209">
        <f>SUM(U99-3)</f>
        <v>41425</v>
      </c>
      <c r="P99" s="209">
        <f>SUM(U99*1)</f>
        <v>41428</v>
      </c>
      <c r="Q99" s="209" t="s">
        <v>49</v>
      </c>
      <c r="R99" s="209" t="s">
        <v>49</v>
      </c>
      <c r="S99" s="209" t="s">
        <v>49</v>
      </c>
      <c r="T99" s="209" t="s">
        <v>49</v>
      </c>
      <c r="U99" s="209">
        <f>SUM(V99-4)</f>
        <v>41428</v>
      </c>
      <c r="V99" s="209">
        <f>SUM(W99-4)</f>
        <v>41432</v>
      </c>
      <c r="W99" s="209">
        <f>SUM(X99-3)</f>
        <v>41436</v>
      </c>
      <c r="X99" s="209">
        <v>41439</v>
      </c>
      <c r="Y99" s="210"/>
      <c r="Z99" s="210"/>
      <c r="AA99" s="443">
        <v>1140</v>
      </c>
      <c r="AB99" s="510"/>
    </row>
    <row r="100" spans="1:28" x14ac:dyDescent="0.25">
      <c r="A100" s="203"/>
      <c r="B100" s="526" t="s">
        <v>861</v>
      </c>
      <c r="C100" s="230"/>
      <c r="D100" s="231"/>
      <c r="E100" s="318"/>
      <c r="F100" s="318"/>
      <c r="G100" s="31"/>
      <c r="H100" s="31"/>
      <c r="I100" s="31"/>
      <c r="J100" s="31"/>
      <c r="K100" s="31"/>
      <c r="L100" s="31"/>
      <c r="M100" s="31"/>
      <c r="N100" s="31"/>
      <c r="O100" s="31"/>
      <c r="P100" s="32"/>
      <c r="Q100" s="32"/>
      <c r="R100" s="32"/>
      <c r="S100" s="32"/>
      <c r="T100" s="32"/>
      <c r="U100" s="32"/>
      <c r="V100" s="32"/>
      <c r="W100" s="32"/>
      <c r="X100" s="31"/>
      <c r="Y100" s="310"/>
      <c r="Z100" s="310"/>
      <c r="AA100" s="111"/>
      <c r="AB100" s="534"/>
    </row>
    <row r="101" spans="1:28" x14ac:dyDescent="0.25">
      <c r="A101" s="203"/>
      <c r="B101" s="524" t="s">
        <v>862</v>
      </c>
      <c r="C101" s="204"/>
      <c r="D101" s="231"/>
      <c r="E101" s="318"/>
      <c r="F101" s="318"/>
      <c r="G101" s="31"/>
      <c r="H101" s="31"/>
      <c r="I101" s="31"/>
      <c r="J101" s="31"/>
      <c r="K101" s="31"/>
      <c r="L101" s="31"/>
      <c r="M101" s="31"/>
      <c r="N101" s="31"/>
      <c r="O101" s="31"/>
      <c r="P101" s="32"/>
      <c r="Q101" s="32"/>
      <c r="R101" s="32"/>
      <c r="S101" s="32"/>
      <c r="T101" s="32"/>
      <c r="U101" s="32"/>
      <c r="V101" s="32"/>
      <c r="W101" s="32"/>
      <c r="X101" s="31"/>
      <c r="Y101" s="310"/>
      <c r="Z101" s="310"/>
      <c r="AA101" s="111"/>
      <c r="AB101" s="534"/>
    </row>
    <row r="102" spans="1:28" x14ac:dyDescent="0.25">
      <c r="A102" s="203"/>
      <c r="B102" s="525" t="s">
        <v>863</v>
      </c>
      <c r="C102" s="204"/>
      <c r="D102" s="231"/>
      <c r="E102" s="318"/>
      <c r="F102" s="318"/>
      <c r="G102" s="31"/>
      <c r="H102" s="31"/>
      <c r="I102" s="31"/>
      <c r="J102" s="31"/>
      <c r="K102" s="31"/>
      <c r="L102" s="31"/>
      <c r="M102" s="31"/>
      <c r="N102" s="31"/>
      <c r="O102" s="31"/>
      <c r="P102" s="32"/>
      <c r="Q102" s="32"/>
      <c r="R102" s="32"/>
      <c r="S102" s="32"/>
      <c r="T102" s="32"/>
      <c r="U102" s="32"/>
      <c r="V102" s="32"/>
      <c r="W102" s="32"/>
      <c r="X102" s="31"/>
      <c r="Y102" s="310"/>
      <c r="Z102" s="310"/>
      <c r="AA102" s="111"/>
      <c r="AB102" s="534"/>
    </row>
    <row r="103" spans="1:28" s="444" customFormat="1" x14ac:dyDescent="0.25">
      <c r="A103" s="491">
        <v>12</v>
      </c>
      <c r="B103" s="479" t="s">
        <v>864</v>
      </c>
      <c r="C103" s="434" t="str">
        <f t="shared" si="4"/>
        <v xml:space="preserve">2C </v>
      </c>
      <c r="D103" s="495" t="s">
        <v>771</v>
      </c>
      <c r="E103" s="206" t="s">
        <v>865</v>
      </c>
      <c r="F103" s="433" t="s">
        <v>793</v>
      </c>
      <c r="G103" s="209" t="s">
        <v>49</v>
      </c>
      <c r="H103" s="209" t="s">
        <v>49</v>
      </c>
      <c r="I103" s="209" t="s">
        <v>49</v>
      </c>
      <c r="J103" s="209" t="s">
        <v>49</v>
      </c>
      <c r="K103" s="209">
        <f>SUM(L103-8)</f>
        <v>41367</v>
      </c>
      <c r="L103" s="209">
        <f>SUM(M103*1)</f>
        <v>41375</v>
      </c>
      <c r="M103" s="209">
        <f>SUM(N103*1)</f>
        <v>41375</v>
      </c>
      <c r="N103" s="209">
        <f>SUM(O103-1)</f>
        <v>41375</v>
      </c>
      <c r="O103" s="209">
        <f>SUM(U103-3)</f>
        <v>41376</v>
      </c>
      <c r="P103" s="209">
        <f>SUM(U103*1)</f>
        <v>41379</v>
      </c>
      <c r="Q103" s="209" t="s">
        <v>49</v>
      </c>
      <c r="R103" s="209" t="s">
        <v>49</v>
      </c>
      <c r="S103" s="209" t="s">
        <v>49</v>
      </c>
      <c r="T103" s="209" t="s">
        <v>49</v>
      </c>
      <c r="U103" s="209">
        <f>SUM(V103-4)</f>
        <v>41379</v>
      </c>
      <c r="V103" s="209">
        <f>SUM(W103-4)</f>
        <v>41383</v>
      </c>
      <c r="W103" s="209">
        <f>SUM(X103-3)</f>
        <v>41387</v>
      </c>
      <c r="X103" s="209">
        <v>41390</v>
      </c>
      <c r="Y103" s="210"/>
      <c r="Z103" s="210"/>
      <c r="AA103" s="443">
        <v>6000</v>
      </c>
      <c r="AB103" s="506"/>
    </row>
    <row r="104" spans="1:28" x14ac:dyDescent="0.25">
      <c r="A104" s="203"/>
      <c r="B104" s="527" t="s">
        <v>866</v>
      </c>
      <c r="C104" s="204"/>
      <c r="D104" s="231"/>
      <c r="E104" s="112"/>
      <c r="F104" s="202"/>
      <c r="G104" s="31"/>
      <c r="H104" s="31"/>
      <c r="I104" s="31"/>
      <c r="J104" s="31"/>
      <c r="K104" s="31"/>
      <c r="L104" s="31"/>
      <c r="M104" s="31"/>
      <c r="N104" s="31"/>
      <c r="O104" s="31"/>
      <c r="P104" s="31"/>
      <c r="Q104" s="31"/>
      <c r="R104" s="31"/>
      <c r="S104" s="31"/>
      <c r="T104" s="31"/>
      <c r="U104" s="31"/>
      <c r="V104" s="31"/>
      <c r="W104" s="31"/>
      <c r="X104" s="31"/>
      <c r="Y104" s="201"/>
      <c r="Z104" s="201"/>
      <c r="AA104" s="111"/>
      <c r="AB104" s="232"/>
    </row>
    <row r="105" spans="1:28" x14ac:dyDescent="0.25">
      <c r="A105" s="203"/>
      <c r="B105" s="528" t="s">
        <v>867</v>
      </c>
      <c r="C105" s="204"/>
      <c r="D105" s="231"/>
      <c r="E105" s="112"/>
      <c r="F105" s="202"/>
      <c r="G105" s="31"/>
      <c r="H105" s="31"/>
      <c r="I105" s="31"/>
      <c r="J105" s="31"/>
      <c r="K105" s="31"/>
      <c r="L105" s="31"/>
      <c r="M105" s="31"/>
      <c r="N105" s="31"/>
      <c r="O105" s="31"/>
      <c r="P105" s="31"/>
      <c r="Q105" s="31"/>
      <c r="R105" s="31"/>
      <c r="S105" s="31"/>
      <c r="T105" s="31"/>
      <c r="U105" s="31"/>
      <c r="V105" s="31"/>
      <c r="W105" s="31"/>
      <c r="X105" s="31"/>
      <c r="Y105" s="201"/>
      <c r="Z105" s="201"/>
      <c r="AA105" s="111"/>
      <c r="AB105" s="232"/>
    </row>
    <row r="106" spans="1:28" s="444" customFormat="1" ht="25.5" x14ac:dyDescent="0.25">
      <c r="A106" s="442">
        <v>13</v>
      </c>
      <c r="B106" s="479" t="s">
        <v>868</v>
      </c>
      <c r="C106" s="434" t="str">
        <f t="shared" si="4"/>
        <v xml:space="preserve">2C </v>
      </c>
      <c r="D106" s="495" t="s">
        <v>771</v>
      </c>
      <c r="E106" s="206" t="s">
        <v>869</v>
      </c>
      <c r="F106" s="433" t="s">
        <v>786</v>
      </c>
      <c r="G106" s="209" t="s">
        <v>49</v>
      </c>
      <c r="H106" s="209" t="s">
        <v>49</v>
      </c>
      <c r="I106" s="209" t="s">
        <v>49</v>
      </c>
      <c r="J106" s="209" t="s">
        <v>49</v>
      </c>
      <c r="K106" s="209">
        <f>SUM(L106-20)</f>
        <v>41378</v>
      </c>
      <c r="L106" s="209">
        <f>SUM(M106*1)</f>
        <v>41398</v>
      </c>
      <c r="M106" s="209">
        <f>SUM(N106*1)</f>
        <v>41398</v>
      </c>
      <c r="N106" s="209">
        <f>SUM(O106*1)</f>
        <v>41398</v>
      </c>
      <c r="O106" s="209">
        <f>SUM(P106-15)</f>
        <v>41398</v>
      </c>
      <c r="P106" s="209">
        <f>SUM(Q106*1)</f>
        <v>41413</v>
      </c>
      <c r="Q106" s="209">
        <f>SUM(R106-8)</f>
        <v>41413</v>
      </c>
      <c r="R106" s="209">
        <f>SUM(S106-10)</f>
        <v>41421</v>
      </c>
      <c r="S106" s="209">
        <f>SUM(T106-30)</f>
        <v>41431</v>
      </c>
      <c r="T106" s="209">
        <f>SUM(U106*1)</f>
        <v>41461</v>
      </c>
      <c r="U106" s="209">
        <f>SUM(V106-30)</f>
        <v>41461</v>
      </c>
      <c r="V106" s="209">
        <f>SUM(W106-15)</f>
        <v>41491</v>
      </c>
      <c r="W106" s="209">
        <f>SUM(X106-10)</f>
        <v>41506</v>
      </c>
      <c r="X106" s="209">
        <v>41516</v>
      </c>
      <c r="Y106" s="433"/>
      <c r="Z106" s="433"/>
      <c r="AA106" s="443">
        <v>72000</v>
      </c>
      <c r="AB106" s="506"/>
    </row>
    <row r="107" spans="1:28" x14ac:dyDescent="0.25">
      <c r="A107" s="147"/>
      <c r="B107" s="529" t="s">
        <v>870</v>
      </c>
      <c r="C107" s="204"/>
      <c r="D107" s="231"/>
      <c r="E107" s="112"/>
      <c r="F107" s="202"/>
      <c r="G107" s="31"/>
      <c r="H107" s="31"/>
      <c r="I107" s="31"/>
      <c r="J107" s="31"/>
      <c r="K107" s="31"/>
      <c r="L107" s="31"/>
      <c r="M107" s="31"/>
      <c r="N107" s="31"/>
      <c r="O107" s="31"/>
      <c r="P107" s="31"/>
      <c r="Q107" s="31"/>
      <c r="R107" s="31"/>
      <c r="S107" s="31"/>
      <c r="T107" s="31"/>
      <c r="U107" s="31"/>
      <c r="V107" s="31"/>
      <c r="W107" s="31"/>
      <c r="X107" s="31"/>
      <c r="Y107" s="202"/>
      <c r="Z107" s="202"/>
      <c r="AA107" s="111"/>
      <c r="AB107" s="232"/>
    </row>
    <row r="108" spans="1:28" x14ac:dyDescent="0.25">
      <c r="A108" s="147"/>
      <c r="B108" s="522" t="s">
        <v>871</v>
      </c>
      <c r="C108" s="204"/>
      <c r="D108" s="231"/>
      <c r="E108" s="112"/>
      <c r="F108" s="202"/>
      <c r="G108" s="31"/>
      <c r="H108" s="31"/>
      <c r="I108" s="31"/>
      <c r="J108" s="31"/>
      <c r="K108" s="31"/>
      <c r="L108" s="31"/>
      <c r="M108" s="31"/>
      <c r="N108" s="31"/>
      <c r="O108" s="31"/>
      <c r="P108" s="31"/>
      <c r="Q108" s="31"/>
      <c r="R108" s="31"/>
      <c r="S108" s="31"/>
      <c r="T108" s="31"/>
      <c r="U108" s="31"/>
      <c r="V108" s="31"/>
      <c r="W108" s="31"/>
      <c r="X108" s="31"/>
      <c r="Y108" s="202"/>
      <c r="Z108" s="202"/>
      <c r="AA108" s="111"/>
      <c r="AB108" s="232"/>
    </row>
    <row r="109" spans="1:28" x14ac:dyDescent="0.25">
      <c r="A109" s="147"/>
      <c r="B109" s="522" t="s">
        <v>872</v>
      </c>
      <c r="C109" s="204"/>
      <c r="D109" s="231"/>
      <c r="E109" s="112"/>
      <c r="F109" s="202"/>
      <c r="G109" s="31"/>
      <c r="H109" s="31"/>
      <c r="I109" s="31"/>
      <c r="J109" s="31"/>
      <c r="K109" s="31"/>
      <c r="L109" s="31"/>
      <c r="M109" s="31"/>
      <c r="N109" s="31"/>
      <c r="O109" s="31"/>
      <c r="P109" s="31"/>
      <c r="Q109" s="31"/>
      <c r="R109" s="31"/>
      <c r="S109" s="31"/>
      <c r="T109" s="31"/>
      <c r="U109" s="31"/>
      <c r="V109" s="31"/>
      <c r="W109" s="31"/>
      <c r="X109" s="31"/>
      <c r="Y109" s="202"/>
      <c r="Z109" s="202"/>
      <c r="AA109" s="111"/>
      <c r="AB109" s="232"/>
    </row>
    <row r="110" spans="1:28" x14ac:dyDescent="0.25">
      <c r="A110" s="147"/>
      <c r="B110" s="530" t="s">
        <v>873</v>
      </c>
      <c r="C110" s="204"/>
      <c r="D110" s="231"/>
      <c r="E110" s="112"/>
      <c r="F110" s="202"/>
      <c r="G110" s="31"/>
      <c r="H110" s="31"/>
      <c r="I110" s="31"/>
      <c r="J110" s="31"/>
      <c r="K110" s="31"/>
      <c r="L110" s="31"/>
      <c r="M110" s="31"/>
      <c r="N110" s="31"/>
      <c r="O110" s="31"/>
      <c r="P110" s="31"/>
      <c r="Q110" s="31"/>
      <c r="R110" s="31"/>
      <c r="S110" s="31"/>
      <c r="T110" s="31"/>
      <c r="U110" s="31"/>
      <c r="V110" s="31"/>
      <c r="W110" s="31"/>
      <c r="X110" s="31"/>
      <c r="Y110" s="202"/>
      <c r="Z110" s="202"/>
      <c r="AA110" s="111"/>
      <c r="AB110" s="232"/>
    </row>
    <row r="111" spans="1:28" x14ac:dyDescent="0.25">
      <c r="A111" s="59"/>
      <c r="B111" s="764" t="s">
        <v>258</v>
      </c>
      <c r="C111" s="661" t="s">
        <v>36</v>
      </c>
      <c r="D111" s="661"/>
      <c r="E111" s="661"/>
      <c r="F111" s="661"/>
      <c r="G111" s="661"/>
      <c r="H111" s="661"/>
      <c r="I111" s="661"/>
      <c r="J111" s="661"/>
      <c r="K111" s="661"/>
      <c r="L111" s="661"/>
      <c r="M111" s="661"/>
      <c r="N111" s="661"/>
      <c r="O111" s="661"/>
      <c r="P111" s="661"/>
      <c r="Q111" s="661"/>
      <c r="R111" s="661"/>
      <c r="S111" s="661"/>
      <c r="T111" s="661"/>
      <c r="U111" s="661"/>
      <c r="V111" s="661"/>
      <c r="W111" s="661"/>
      <c r="X111" s="661"/>
      <c r="Y111" s="661"/>
      <c r="Z111" s="661"/>
      <c r="AA111" s="233">
        <f>SUM(AA14:AA110)</f>
        <v>198373.10000000003</v>
      </c>
      <c r="AB111" s="61"/>
    </row>
    <row r="112" spans="1:28" ht="15.75" x14ac:dyDescent="0.25">
      <c r="A112" s="59"/>
      <c r="B112" s="764"/>
      <c r="C112" s="662" t="s">
        <v>37</v>
      </c>
      <c r="D112" s="662"/>
      <c r="E112" s="662"/>
      <c r="F112" s="663"/>
      <c r="G112" s="663"/>
      <c r="H112" s="663"/>
      <c r="I112" s="663"/>
      <c r="J112" s="663"/>
      <c r="K112" s="663"/>
      <c r="L112" s="663"/>
      <c r="M112" s="663"/>
      <c r="N112" s="663"/>
      <c r="O112" s="663"/>
      <c r="P112" s="663"/>
      <c r="Q112" s="663"/>
      <c r="R112" s="663"/>
      <c r="S112" s="663"/>
      <c r="T112" s="663"/>
      <c r="U112" s="663"/>
      <c r="V112" s="663"/>
      <c r="W112" s="663"/>
      <c r="X112" s="663"/>
      <c r="Y112" s="663"/>
      <c r="Z112" s="663"/>
      <c r="AA112" s="233"/>
      <c r="AB112" s="232"/>
    </row>
    <row r="113" spans="1:28" x14ac:dyDescent="0.25">
      <c r="A113" s="64"/>
      <c r="B113" s="449"/>
      <c r="C113" s="66"/>
      <c r="D113" s="66"/>
      <c r="E113" s="66"/>
      <c r="F113" s="66"/>
      <c r="G113" s="66"/>
      <c r="H113" s="66"/>
      <c r="I113" s="66"/>
      <c r="J113" s="66"/>
      <c r="K113" s="66"/>
      <c r="L113" s="66"/>
      <c r="M113" s="66"/>
      <c r="N113" s="66"/>
      <c r="O113" s="66"/>
      <c r="P113" s="66"/>
      <c r="Q113" s="66"/>
      <c r="R113" s="66"/>
      <c r="S113" s="66"/>
      <c r="T113" s="66"/>
      <c r="U113" s="66"/>
      <c r="V113" s="66"/>
      <c r="W113" s="66"/>
      <c r="X113" s="115"/>
      <c r="Y113" s="66"/>
      <c r="Z113" s="66"/>
      <c r="AA113" s="115"/>
    </row>
    <row r="114" spans="1:28" x14ac:dyDescent="0.25">
      <c r="B114" s="450"/>
      <c r="C114" s="69"/>
      <c r="D114" s="69"/>
      <c r="E114" s="69"/>
      <c r="F114" s="70"/>
      <c r="G114" s="70"/>
      <c r="H114" s="70"/>
      <c r="I114" s="70"/>
      <c r="J114" s="70"/>
      <c r="K114" s="70"/>
      <c r="L114" s="70"/>
      <c r="M114" s="70"/>
      <c r="N114" s="70"/>
      <c r="O114" s="70"/>
      <c r="P114" s="70"/>
      <c r="Q114" s="71"/>
      <c r="R114" s="71"/>
      <c r="S114" s="64"/>
      <c r="T114" s="64"/>
      <c r="U114" s="64"/>
      <c r="V114" s="64"/>
      <c r="W114" s="72"/>
      <c r="X114" s="116"/>
      <c r="Y114" s="64"/>
      <c r="Z114" s="74"/>
      <c r="AA114" s="117"/>
    </row>
    <row r="115" spans="1:28" ht="31.5" x14ac:dyDescent="0.25">
      <c r="B115" s="451" t="s">
        <v>259</v>
      </c>
      <c r="C115" s="234">
        <v>41337</v>
      </c>
      <c r="D115" s="76"/>
      <c r="E115" s="77"/>
      <c r="F115" s="78"/>
      <c r="G115" s="79" t="s">
        <v>260</v>
      </c>
      <c r="H115" s="651"/>
      <c r="I115" s="652"/>
      <c r="J115" s="80"/>
      <c r="K115" s="80"/>
      <c r="L115" s="81" t="s">
        <v>261</v>
      </c>
      <c r="M115" s="82"/>
      <c r="N115" s="235">
        <v>41366</v>
      </c>
      <c r="O115" s="78"/>
      <c r="P115" s="118" t="s">
        <v>263</v>
      </c>
      <c r="Q115" s="76"/>
      <c r="R115" s="84"/>
      <c r="S115" s="85"/>
      <c r="T115" s="86" t="s">
        <v>264</v>
      </c>
      <c r="U115" s="82"/>
      <c r="V115" s="82"/>
      <c r="W115" s="87" t="s">
        <v>262</v>
      </c>
      <c r="X115" s="119"/>
      <c r="Y115" s="653" t="s">
        <v>265</v>
      </c>
      <c r="Z115" s="654"/>
      <c r="AA115" s="651"/>
      <c r="AB115" s="652"/>
    </row>
    <row r="116" spans="1:28" ht="31.5" x14ac:dyDescent="0.25">
      <c r="B116" s="452" t="s">
        <v>266</v>
      </c>
      <c r="C116" s="90"/>
      <c r="D116" s="90"/>
      <c r="E116" s="91"/>
      <c r="F116" s="78"/>
      <c r="G116" s="79" t="s">
        <v>267</v>
      </c>
      <c r="H116" s="651"/>
      <c r="I116" s="652"/>
      <c r="J116" s="80"/>
      <c r="K116" s="80"/>
      <c r="L116" s="92" t="s">
        <v>268</v>
      </c>
      <c r="M116" s="93"/>
      <c r="N116" s="91" t="s">
        <v>262</v>
      </c>
      <c r="O116" s="78"/>
      <c r="P116" s="94" t="s">
        <v>269</v>
      </c>
      <c r="Q116" s="90"/>
      <c r="R116" s="95"/>
      <c r="S116" s="85"/>
      <c r="T116" s="96" t="s">
        <v>270</v>
      </c>
      <c r="U116" s="97"/>
      <c r="V116" s="93"/>
      <c r="W116" s="98" t="s">
        <v>262</v>
      </c>
      <c r="X116" s="119"/>
      <c r="Y116" s="653" t="s">
        <v>271</v>
      </c>
      <c r="Z116" s="654"/>
      <c r="AA116" s="651"/>
      <c r="AB116" s="652"/>
    </row>
    <row r="117" spans="1:28" x14ac:dyDescent="0.25">
      <c r="B117" s="453"/>
      <c r="C117" s="1"/>
      <c r="D117" s="1"/>
      <c r="E117" s="1"/>
      <c r="F117" s="99"/>
      <c r="G117" s="99"/>
      <c r="H117" s="99"/>
      <c r="I117" s="99"/>
      <c r="J117" s="99"/>
      <c r="K117" s="99"/>
      <c r="L117" s="99"/>
      <c r="M117" s="99"/>
      <c r="N117" s="99"/>
      <c r="O117" s="99"/>
      <c r="P117" s="99"/>
      <c r="Q117" s="100"/>
      <c r="R117" s="100"/>
      <c r="S117" s="100"/>
      <c r="T117" s="100"/>
      <c r="U117" s="100"/>
      <c r="V117" s="100"/>
      <c r="W117" s="100"/>
      <c r="X117" s="120"/>
      <c r="Y117" s="100"/>
      <c r="Z117" s="100"/>
      <c r="AA117" s="120"/>
    </row>
    <row r="118" spans="1:28" x14ac:dyDescent="0.25">
      <c r="F118" s="99"/>
      <c r="G118" s="99"/>
      <c r="H118" s="99"/>
      <c r="I118" s="99"/>
      <c r="J118" s="99"/>
      <c r="K118" s="99"/>
      <c r="L118" s="99"/>
      <c r="M118" s="99"/>
      <c r="N118" s="99"/>
      <c r="O118" s="99"/>
      <c r="P118" s="99"/>
      <c r="Q118" s="100"/>
      <c r="R118" s="100"/>
      <c r="S118" s="100"/>
      <c r="T118" s="100"/>
      <c r="U118" s="100"/>
      <c r="V118" s="100"/>
      <c r="W118" s="100"/>
      <c r="X118" s="120"/>
      <c r="Y118" s="100"/>
      <c r="Z118" s="100"/>
      <c r="AA118" s="120"/>
    </row>
    <row r="119" spans="1:28" x14ac:dyDescent="0.25">
      <c r="B119" s="453"/>
      <c r="C119" s="1"/>
      <c r="D119" s="1"/>
      <c r="E119" s="642" t="s">
        <v>272</v>
      </c>
      <c r="F119" s="643"/>
      <c r="G119" s="643"/>
      <c r="H119" s="643"/>
      <c r="I119" s="643"/>
      <c r="J119" s="643"/>
      <c r="K119" s="643"/>
      <c r="L119" s="643"/>
      <c r="M119" s="643"/>
      <c r="N119" s="643"/>
      <c r="O119" s="643"/>
      <c r="P119" s="643"/>
      <c r="Q119" s="643"/>
      <c r="R119" s="643"/>
      <c r="S119" s="643"/>
      <c r="T119" s="643"/>
      <c r="U119" s="643"/>
      <c r="V119" s="643"/>
      <c r="W119" s="644"/>
      <c r="X119" s="117"/>
      <c r="AA119" s="236" t="e">
        <f>+AA111-'[1]UG PACC DETALLADO'!Q129</f>
        <v>#REF!</v>
      </c>
    </row>
    <row r="120" spans="1:28" x14ac:dyDescent="0.25">
      <c r="B120" s="453"/>
      <c r="C120" s="1"/>
      <c r="D120" s="1"/>
      <c r="E120" s="645"/>
      <c r="F120" s="646"/>
      <c r="G120" s="646"/>
      <c r="H120" s="646"/>
      <c r="I120" s="646"/>
      <c r="J120" s="646"/>
      <c r="K120" s="646"/>
      <c r="L120" s="646"/>
      <c r="M120" s="646"/>
      <c r="N120" s="646"/>
      <c r="O120" s="646"/>
      <c r="P120" s="646"/>
      <c r="Q120" s="646"/>
      <c r="R120" s="646"/>
      <c r="S120" s="646"/>
      <c r="T120" s="646"/>
      <c r="U120" s="646"/>
      <c r="V120" s="646"/>
      <c r="W120" s="647"/>
      <c r="X120" s="117"/>
      <c r="Z120" s="237"/>
      <c r="AA120" s="117"/>
    </row>
    <row r="121" spans="1:28" x14ac:dyDescent="0.25">
      <c r="E121" s="102"/>
      <c r="F121" s="64"/>
      <c r="G121" s="64"/>
      <c r="H121" s="64"/>
      <c r="I121" s="64"/>
      <c r="J121" s="64"/>
      <c r="K121" s="64"/>
      <c r="L121" s="64"/>
      <c r="M121" s="64"/>
      <c r="N121" s="64"/>
      <c r="O121" s="64"/>
      <c r="P121" s="64"/>
      <c r="Q121" s="103"/>
      <c r="R121" s="64"/>
      <c r="S121" s="103"/>
      <c r="T121" s="103"/>
      <c r="U121" s="103"/>
      <c r="V121" s="103"/>
      <c r="W121" s="104"/>
      <c r="X121" s="117"/>
      <c r="AA121" s="117"/>
    </row>
    <row r="122" spans="1:28" x14ac:dyDescent="0.25">
      <c r="E122" s="648" t="s">
        <v>273</v>
      </c>
      <c r="F122" s="649"/>
      <c r="G122" s="649"/>
      <c r="H122" s="649"/>
      <c r="I122" s="649"/>
      <c r="J122" s="649"/>
      <c r="K122" s="649"/>
      <c r="L122" s="649"/>
      <c r="M122" s="649"/>
      <c r="N122" s="649"/>
      <c r="O122" s="649"/>
      <c r="P122" s="649"/>
      <c r="Q122" s="649"/>
      <c r="R122" s="649"/>
      <c r="S122" s="649"/>
      <c r="T122" s="649"/>
      <c r="U122" s="649"/>
      <c r="V122" s="649"/>
      <c r="W122" s="650"/>
      <c r="X122" s="117"/>
      <c r="AA122" s="117"/>
    </row>
  </sheetData>
  <mergeCells count="43">
    <mergeCell ref="AA115:AB115"/>
    <mergeCell ref="H116:I116"/>
    <mergeCell ref="Y116:Z116"/>
    <mergeCell ref="AA116:AB116"/>
    <mergeCell ref="B111:B112"/>
    <mergeCell ref="C111:Z111"/>
    <mergeCell ref="C112:Z112"/>
    <mergeCell ref="E119:W120"/>
    <mergeCell ref="E122:W122"/>
    <mergeCell ref="H115:I115"/>
    <mergeCell ref="Y115:Z115"/>
    <mergeCell ref="F11:F12"/>
    <mergeCell ref="A7:F9"/>
    <mergeCell ref="G7:AB7"/>
    <mergeCell ref="Y11:Y12"/>
    <mergeCell ref="Z11:Z12"/>
    <mergeCell ref="AA11:AA12"/>
    <mergeCell ref="AB11:AB12"/>
    <mergeCell ref="D10:E10"/>
    <mergeCell ref="A11:A12"/>
    <mergeCell ref="B11:B12"/>
    <mergeCell ref="C11:C12"/>
    <mergeCell ref="D11:E11"/>
    <mergeCell ref="S8:V8"/>
    <mergeCell ref="W8:X8"/>
    <mergeCell ref="Y8:AB9"/>
    <mergeCell ref="G9:H9"/>
    <mergeCell ref="I9:J9"/>
    <mergeCell ref="G8:J8"/>
    <mergeCell ref="K8:N8"/>
    <mergeCell ref="O8:R8"/>
    <mergeCell ref="U9:V9"/>
    <mergeCell ref="W9:X9"/>
    <mergeCell ref="K9:L9"/>
    <mergeCell ref="M9:N9"/>
    <mergeCell ref="O9:P9"/>
    <mergeCell ref="Q9:R9"/>
    <mergeCell ref="S9:T9"/>
    <mergeCell ref="B1:AB1"/>
    <mergeCell ref="B2:AB2"/>
    <mergeCell ref="B3:AB3"/>
    <mergeCell ref="B4:AB4"/>
    <mergeCell ref="B5:AB5"/>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59"/>
  <sheetViews>
    <sheetView workbookViewId="0">
      <selection activeCell="E16" sqref="E16"/>
    </sheetView>
  </sheetViews>
  <sheetFormatPr baseColWidth="10" defaultRowHeight="15" x14ac:dyDescent="0.25"/>
  <cols>
    <col min="1" max="1" width="11.42578125" style="333"/>
    <col min="2" max="2" width="21.140625" style="454" customWidth="1"/>
    <col min="27" max="27" width="13.28515625" customWidth="1"/>
  </cols>
  <sheetData>
    <row r="1" spans="1:28" ht="15.75" x14ac:dyDescent="0.25">
      <c r="A1" s="332"/>
      <c r="B1" s="691" t="s">
        <v>0</v>
      </c>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row>
    <row r="2" spans="1:28" ht="15.75" x14ac:dyDescent="0.25">
      <c r="B2" s="691" t="s">
        <v>1</v>
      </c>
      <c r="C2" s="691"/>
      <c r="D2" s="691"/>
      <c r="E2" s="691"/>
      <c r="F2" s="691"/>
      <c r="G2" s="691"/>
      <c r="H2" s="691"/>
      <c r="I2" s="691"/>
      <c r="J2" s="691"/>
      <c r="K2" s="691"/>
      <c r="L2" s="691"/>
      <c r="M2" s="691"/>
      <c r="N2" s="691"/>
      <c r="O2" s="691"/>
      <c r="P2" s="691"/>
      <c r="Q2" s="691"/>
      <c r="R2" s="691"/>
      <c r="S2" s="691"/>
      <c r="T2" s="691"/>
      <c r="U2" s="691"/>
      <c r="V2" s="691"/>
      <c r="W2" s="691"/>
      <c r="X2" s="691"/>
      <c r="Y2" s="691"/>
      <c r="Z2" s="691"/>
      <c r="AA2" s="691"/>
      <c r="AB2" s="691"/>
    </row>
    <row r="3" spans="1:28" ht="15.75" x14ac:dyDescent="0.25">
      <c r="B3" s="691" t="s">
        <v>1027</v>
      </c>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row>
    <row r="4" spans="1:28" ht="15.75" x14ac:dyDescent="0.25">
      <c r="B4" s="691" t="s">
        <v>549</v>
      </c>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row>
    <row r="5" spans="1:28" ht="15.75" x14ac:dyDescent="0.25">
      <c r="B5" s="666"/>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row>
    <row r="6" spans="1:28" ht="15.75" thickBot="1" x14ac:dyDescent="0.3">
      <c r="B6" s="453"/>
      <c r="C6" s="1"/>
      <c r="D6" s="1"/>
      <c r="E6" s="1"/>
      <c r="F6" s="1"/>
      <c r="G6" s="1"/>
      <c r="H6" s="1"/>
      <c r="I6" s="1"/>
      <c r="J6" s="1"/>
      <c r="K6" s="1"/>
      <c r="L6" s="1"/>
      <c r="M6" s="1"/>
      <c r="N6" s="1"/>
      <c r="O6" s="1"/>
      <c r="P6" s="1"/>
      <c r="R6" s="3"/>
      <c r="S6" s="3"/>
      <c r="T6" s="3"/>
      <c r="U6" s="3"/>
      <c r="V6" s="3"/>
    </row>
    <row r="7" spans="1:28" ht="15.75" thickTop="1" x14ac:dyDescent="0.25">
      <c r="A7" s="767" t="s">
        <v>4</v>
      </c>
      <c r="B7" s="768"/>
      <c r="C7" s="768"/>
      <c r="D7" s="768"/>
      <c r="E7" s="768"/>
      <c r="F7" s="769"/>
      <c r="G7" s="773" t="s">
        <v>5</v>
      </c>
      <c r="H7" s="773"/>
      <c r="I7" s="773"/>
      <c r="J7" s="773"/>
      <c r="K7" s="773"/>
      <c r="L7" s="773"/>
      <c r="M7" s="773"/>
      <c r="N7" s="773"/>
      <c r="O7" s="773"/>
      <c r="P7" s="773"/>
      <c r="Q7" s="773"/>
      <c r="R7" s="773"/>
      <c r="S7" s="773"/>
      <c r="T7" s="773"/>
      <c r="U7" s="773"/>
      <c r="V7" s="773"/>
      <c r="W7" s="773"/>
      <c r="X7" s="773"/>
      <c r="Y7" s="773"/>
      <c r="Z7" s="773"/>
      <c r="AA7" s="773"/>
      <c r="AB7" s="774"/>
    </row>
    <row r="8" spans="1:28" x14ac:dyDescent="0.25">
      <c r="A8" s="770"/>
      <c r="B8" s="771"/>
      <c r="C8" s="771"/>
      <c r="D8" s="771"/>
      <c r="E8" s="771"/>
      <c r="F8" s="772"/>
      <c r="G8" s="671" t="s">
        <v>6</v>
      </c>
      <c r="H8" s="671"/>
      <c r="I8" s="671"/>
      <c r="J8" s="672"/>
      <c r="K8" s="679" t="s">
        <v>7</v>
      </c>
      <c r="L8" s="671"/>
      <c r="M8" s="671"/>
      <c r="N8" s="672"/>
      <c r="O8" s="679" t="s">
        <v>8</v>
      </c>
      <c r="P8" s="671"/>
      <c r="Q8" s="671"/>
      <c r="R8" s="671"/>
      <c r="S8" s="679" t="s">
        <v>9</v>
      </c>
      <c r="T8" s="671"/>
      <c r="U8" s="671"/>
      <c r="V8" s="672"/>
      <c r="W8" s="679" t="s">
        <v>10</v>
      </c>
      <c r="X8" s="672"/>
      <c r="Y8" s="680" t="s">
        <v>11</v>
      </c>
      <c r="Z8" s="681"/>
      <c r="AA8" s="681"/>
      <c r="AB8" s="775"/>
    </row>
    <row r="9" spans="1:28" ht="38.25" customHeight="1" x14ac:dyDescent="0.25">
      <c r="A9" s="770"/>
      <c r="B9" s="771"/>
      <c r="C9" s="771"/>
      <c r="D9" s="771"/>
      <c r="E9" s="771"/>
      <c r="F9" s="772"/>
      <c r="G9" s="765" t="s">
        <v>12</v>
      </c>
      <c r="H9" s="766"/>
      <c r="I9" s="779" t="s">
        <v>13</v>
      </c>
      <c r="J9" s="766"/>
      <c r="K9" s="765" t="s">
        <v>14</v>
      </c>
      <c r="L9" s="766"/>
      <c r="M9" s="765" t="s">
        <v>15</v>
      </c>
      <c r="N9" s="766"/>
      <c r="O9" s="765" t="s">
        <v>16</v>
      </c>
      <c r="P9" s="766"/>
      <c r="Q9" s="765" t="s">
        <v>17</v>
      </c>
      <c r="R9" s="766"/>
      <c r="S9" s="765" t="s">
        <v>18</v>
      </c>
      <c r="T9" s="766"/>
      <c r="U9" s="765" t="s">
        <v>19</v>
      </c>
      <c r="V9" s="766"/>
      <c r="W9" s="765" t="s">
        <v>20</v>
      </c>
      <c r="X9" s="766"/>
      <c r="Y9" s="776"/>
      <c r="Z9" s="777"/>
      <c r="AA9" s="777"/>
      <c r="AB9" s="778"/>
    </row>
    <row r="10" spans="1:28" ht="38.25" x14ac:dyDescent="0.25">
      <c r="A10" s="424" t="s">
        <v>21</v>
      </c>
      <c r="B10" s="425" t="s">
        <v>22</v>
      </c>
      <c r="C10" s="289" t="s">
        <v>23</v>
      </c>
      <c r="D10" s="637" t="s">
        <v>24</v>
      </c>
      <c r="E10" s="637"/>
      <c r="F10" s="46" t="s">
        <v>25</v>
      </c>
      <c r="G10" s="46" t="s">
        <v>26</v>
      </c>
      <c r="H10" s="46" t="s">
        <v>27</v>
      </c>
      <c r="I10" s="46" t="s">
        <v>26</v>
      </c>
      <c r="J10" s="46" t="s">
        <v>27</v>
      </c>
      <c r="K10" s="46" t="s">
        <v>26</v>
      </c>
      <c r="L10" s="46" t="s">
        <v>27</v>
      </c>
      <c r="M10" s="46" t="s">
        <v>26</v>
      </c>
      <c r="N10" s="46" t="s">
        <v>27</v>
      </c>
      <c r="O10" s="46" t="s">
        <v>26</v>
      </c>
      <c r="P10" s="46" t="s">
        <v>27</v>
      </c>
      <c r="Q10" s="46" t="s">
        <v>26</v>
      </c>
      <c r="R10" s="46" t="s">
        <v>27</v>
      </c>
      <c r="S10" s="46" t="s">
        <v>26</v>
      </c>
      <c r="T10" s="46" t="s">
        <v>27</v>
      </c>
      <c r="U10" s="46" t="s">
        <v>26</v>
      </c>
      <c r="V10" s="46" t="s">
        <v>27</v>
      </c>
      <c r="W10" s="46" t="s">
        <v>26</v>
      </c>
      <c r="X10" s="46" t="s">
        <v>27</v>
      </c>
      <c r="Y10" s="289" t="s">
        <v>28</v>
      </c>
      <c r="Z10" s="289" t="s">
        <v>29</v>
      </c>
      <c r="AA10" s="46" t="s">
        <v>30</v>
      </c>
      <c r="AB10" s="289" t="s">
        <v>31</v>
      </c>
    </row>
    <row r="11" spans="1:28" x14ac:dyDescent="0.25">
      <c r="A11" s="676"/>
      <c r="B11" s="659" t="s">
        <v>32</v>
      </c>
      <c r="C11" s="637" t="s">
        <v>1028</v>
      </c>
      <c r="D11" s="637" t="s">
        <v>34</v>
      </c>
      <c r="E11" s="637"/>
      <c r="F11" s="638" t="s">
        <v>35</v>
      </c>
      <c r="G11" s="291" t="s">
        <v>36</v>
      </c>
      <c r="H11" s="291" t="s">
        <v>36</v>
      </c>
      <c r="I11" s="291" t="s">
        <v>36</v>
      </c>
      <c r="J11" s="291" t="s">
        <v>36</v>
      </c>
      <c r="K11" s="291" t="s">
        <v>36</v>
      </c>
      <c r="L11" s="291" t="s">
        <v>36</v>
      </c>
      <c r="M11" s="291" t="s">
        <v>36</v>
      </c>
      <c r="N11" s="291" t="s">
        <v>36</v>
      </c>
      <c r="O11" s="291" t="s">
        <v>36</v>
      </c>
      <c r="P11" s="291" t="s">
        <v>36</v>
      </c>
      <c r="Q11" s="291" t="s">
        <v>36</v>
      </c>
      <c r="R11" s="291" t="s">
        <v>36</v>
      </c>
      <c r="S11" s="291" t="s">
        <v>36</v>
      </c>
      <c r="T11" s="291" t="s">
        <v>36</v>
      </c>
      <c r="U11" s="291" t="s">
        <v>36</v>
      </c>
      <c r="V11" s="291" t="s">
        <v>36</v>
      </c>
      <c r="W11" s="291" t="s">
        <v>36</v>
      </c>
      <c r="X11" s="291" t="s">
        <v>36</v>
      </c>
      <c r="Y11" s="656" t="s">
        <v>37</v>
      </c>
      <c r="Z11" s="656" t="s">
        <v>37</v>
      </c>
      <c r="AA11" s="657" t="s">
        <v>1029</v>
      </c>
      <c r="AB11" s="656" t="s">
        <v>37</v>
      </c>
    </row>
    <row r="12" spans="1:28" ht="24" x14ac:dyDescent="0.25">
      <c r="A12" s="677"/>
      <c r="B12" s="659"/>
      <c r="C12" s="637"/>
      <c r="D12" s="289" t="s">
        <v>1030</v>
      </c>
      <c r="E12" s="289" t="s">
        <v>1031</v>
      </c>
      <c r="F12" s="638"/>
      <c r="G12" s="15" t="s">
        <v>37</v>
      </c>
      <c r="H12" s="15" t="s">
        <v>37</v>
      </c>
      <c r="I12" s="15" t="s">
        <v>37</v>
      </c>
      <c r="J12" s="15" t="s">
        <v>37</v>
      </c>
      <c r="K12" s="15" t="s">
        <v>37</v>
      </c>
      <c r="L12" s="15" t="s">
        <v>37</v>
      </c>
      <c r="M12" s="15" t="s">
        <v>37</v>
      </c>
      <c r="N12" s="15" t="s">
        <v>37</v>
      </c>
      <c r="O12" s="15" t="s">
        <v>37</v>
      </c>
      <c r="P12" s="15" t="s">
        <v>37</v>
      </c>
      <c r="Q12" s="15" t="s">
        <v>37</v>
      </c>
      <c r="R12" s="16" t="s">
        <v>37</v>
      </c>
      <c r="S12" s="16" t="s">
        <v>37</v>
      </c>
      <c r="T12" s="16" t="s">
        <v>37</v>
      </c>
      <c r="U12" s="16" t="s">
        <v>37</v>
      </c>
      <c r="V12" s="16" t="s">
        <v>37</v>
      </c>
      <c r="W12" s="16" t="s">
        <v>37</v>
      </c>
      <c r="X12" s="16" t="s">
        <v>37</v>
      </c>
      <c r="Y12" s="656"/>
      <c r="Z12" s="656"/>
      <c r="AA12" s="657"/>
      <c r="AB12" s="656"/>
    </row>
    <row r="13" spans="1:28" s="444" customFormat="1" ht="24" customHeight="1" x14ac:dyDescent="0.25">
      <c r="A13" s="470">
        <v>1</v>
      </c>
      <c r="B13" s="433" t="s">
        <v>2534</v>
      </c>
      <c r="C13" s="540" t="str">
        <f>IF(AA13&gt;=450000,"LPN",IF(AND(AA13&gt;190000,AA13&lt;470000),"LP",IF(AND(AA13&gt;=56000,AA13&lt;=190000),"3C","2C ")))</f>
        <v xml:space="preserve">2C </v>
      </c>
      <c r="D13" s="544" t="s">
        <v>1033</v>
      </c>
      <c r="E13" s="545" t="s">
        <v>1034</v>
      </c>
      <c r="F13" s="545" t="s">
        <v>1035</v>
      </c>
      <c r="G13" s="209" t="s">
        <v>49</v>
      </c>
      <c r="H13" s="209" t="s">
        <v>49</v>
      </c>
      <c r="I13" s="209" t="s">
        <v>49</v>
      </c>
      <c r="J13" s="209" t="s">
        <v>49</v>
      </c>
      <c r="K13" s="209">
        <f>SUM(L13-8)</f>
        <v>41370</v>
      </c>
      <c r="L13" s="209">
        <f>SUM(M13*1)</f>
        <v>41378</v>
      </c>
      <c r="M13" s="209">
        <f>SUM(N13*1)</f>
        <v>41378</v>
      </c>
      <c r="N13" s="209">
        <f>SUM(O13-1)</f>
        <v>41378</v>
      </c>
      <c r="O13" s="209">
        <f>SUM(U13-3)</f>
        <v>41379</v>
      </c>
      <c r="P13" s="209">
        <f>SUM(U13*1)</f>
        <v>41382</v>
      </c>
      <c r="Q13" s="209" t="s">
        <v>49</v>
      </c>
      <c r="R13" s="209" t="s">
        <v>49</v>
      </c>
      <c r="S13" s="209" t="s">
        <v>49</v>
      </c>
      <c r="T13" s="209" t="s">
        <v>49</v>
      </c>
      <c r="U13" s="209">
        <f>SUM(V13-4)</f>
        <v>41382</v>
      </c>
      <c r="V13" s="209">
        <f>SUM(W13-4)</f>
        <v>41386</v>
      </c>
      <c r="W13" s="209">
        <f>SUM(X13-3)</f>
        <v>41390</v>
      </c>
      <c r="X13" s="209">
        <v>41393</v>
      </c>
      <c r="Y13" s="210"/>
      <c r="Z13" s="210"/>
      <c r="AA13" s="547">
        <v>30000</v>
      </c>
      <c r="AB13" s="210"/>
    </row>
    <row r="14" spans="1:28" ht="25.5" x14ac:dyDescent="0.25">
      <c r="A14" s="422"/>
      <c r="B14" s="298" t="s">
        <v>1032</v>
      </c>
      <c r="C14" s="537"/>
      <c r="D14" s="538"/>
      <c r="E14" s="535"/>
      <c r="F14" s="535"/>
      <c r="G14" s="15"/>
      <c r="H14" s="15"/>
      <c r="I14" s="15"/>
      <c r="J14" s="15"/>
      <c r="K14" s="15"/>
      <c r="L14" s="15"/>
      <c r="M14" s="15"/>
      <c r="N14" s="15"/>
      <c r="O14" s="15"/>
      <c r="P14" s="15"/>
      <c r="Q14" s="15"/>
      <c r="R14" s="16"/>
      <c r="S14" s="16"/>
      <c r="T14" s="16"/>
      <c r="U14" s="16"/>
      <c r="V14" s="16"/>
      <c r="W14" s="16"/>
      <c r="X14" s="16"/>
      <c r="Y14" s="290"/>
      <c r="Z14" s="290"/>
      <c r="AA14" s="303"/>
      <c r="AB14" s="290"/>
    </row>
    <row r="15" spans="1:28" s="444" customFormat="1" ht="25.5" x14ac:dyDescent="0.25">
      <c r="A15" s="470">
        <f>+A13+1</f>
        <v>2</v>
      </c>
      <c r="B15" s="433" t="s">
        <v>2535</v>
      </c>
      <c r="C15" s="540" t="str">
        <f>IF(AA15&gt;=450000,"LPN",IF(AND(AA15&gt;190000,AA15&lt;470000),"LP",IF(AND(AA15&gt;=56000,AA15&lt;=190000),"3C","2C ")))</f>
        <v xml:space="preserve">2C </v>
      </c>
      <c r="D15" s="544" t="s">
        <v>1033</v>
      </c>
      <c r="E15" s="545" t="s">
        <v>1037</v>
      </c>
      <c r="F15" s="545" t="s">
        <v>1038</v>
      </c>
      <c r="G15" s="209" t="s">
        <v>49</v>
      </c>
      <c r="H15" s="209" t="s">
        <v>49</v>
      </c>
      <c r="I15" s="209" t="s">
        <v>49</v>
      </c>
      <c r="J15" s="209" t="s">
        <v>49</v>
      </c>
      <c r="K15" s="209">
        <f>SUM(L15-8)</f>
        <v>41332</v>
      </c>
      <c r="L15" s="209">
        <f>SUM(M15*1)</f>
        <v>41340</v>
      </c>
      <c r="M15" s="209">
        <f>SUM(N15*1)</f>
        <v>41340</v>
      </c>
      <c r="N15" s="209">
        <f>SUM(O15-1)</f>
        <v>41340</v>
      </c>
      <c r="O15" s="209">
        <f>SUM(U15-3)</f>
        <v>41341</v>
      </c>
      <c r="P15" s="209">
        <f>SUM(U15*1)</f>
        <v>41344</v>
      </c>
      <c r="Q15" s="209" t="s">
        <v>49</v>
      </c>
      <c r="R15" s="209" t="s">
        <v>49</v>
      </c>
      <c r="S15" s="209" t="s">
        <v>49</v>
      </c>
      <c r="T15" s="209" t="s">
        <v>49</v>
      </c>
      <c r="U15" s="209">
        <f>SUM(V15-4)</f>
        <v>41344</v>
      </c>
      <c r="V15" s="209">
        <f>SUM(W15-4)</f>
        <v>41348</v>
      </c>
      <c r="W15" s="209">
        <f>SUM(X15-3)</f>
        <v>41352</v>
      </c>
      <c r="X15" s="460">
        <v>41355</v>
      </c>
      <c r="Y15" s="210"/>
      <c r="Z15" s="210"/>
      <c r="AA15" s="546">
        <v>3000</v>
      </c>
      <c r="AB15" s="210"/>
    </row>
    <row r="16" spans="1:28" ht="25.5" x14ac:dyDescent="0.25">
      <c r="A16" s="424"/>
      <c r="B16" s="313" t="s">
        <v>1036</v>
      </c>
      <c r="C16" s="365"/>
      <c r="D16" s="539"/>
      <c r="E16" s="536"/>
      <c r="F16" s="536"/>
      <c r="G16" s="15"/>
      <c r="H16" s="15"/>
      <c r="I16" s="15"/>
      <c r="J16" s="15"/>
      <c r="K16" s="15"/>
      <c r="L16" s="15"/>
      <c r="M16" s="15"/>
      <c r="N16" s="15"/>
      <c r="O16" s="15"/>
      <c r="P16" s="15"/>
      <c r="Q16" s="15"/>
      <c r="R16" s="16"/>
      <c r="S16" s="16"/>
      <c r="T16" s="16"/>
      <c r="U16" s="16"/>
      <c r="V16" s="16"/>
      <c r="W16" s="16"/>
      <c r="X16" s="16"/>
      <c r="Y16" s="290"/>
      <c r="Z16" s="290"/>
      <c r="AA16" s="303"/>
      <c r="AB16" s="290"/>
    </row>
    <row r="17" spans="1:28" s="444" customFormat="1" ht="24.75" customHeight="1" x14ac:dyDescent="0.25">
      <c r="A17" s="470">
        <f>+A15+1</f>
        <v>3</v>
      </c>
      <c r="B17" s="433" t="s">
        <v>2537</v>
      </c>
      <c r="C17" s="540" t="s">
        <v>1039</v>
      </c>
      <c r="D17" s="544" t="s">
        <v>1033</v>
      </c>
      <c r="E17" s="540" t="s">
        <v>1040</v>
      </c>
      <c r="F17" s="545" t="s">
        <v>1041</v>
      </c>
      <c r="G17" s="460" t="s">
        <v>49</v>
      </c>
      <c r="H17" s="460" t="s">
        <v>49</v>
      </c>
      <c r="I17" s="460" t="s">
        <v>49</v>
      </c>
      <c r="J17" s="460" t="s">
        <v>49</v>
      </c>
      <c r="K17" s="460" t="s">
        <v>49</v>
      </c>
      <c r="L17" s="460" t="s">
        <v>49</v>
      </c>
      <c r="M17" s="460" t="s">
        <v>49</v>
      </c>
      <c r="N17" s="460" t="s">
        <v>49</v>
      </c>
      <c r="O17" s="460" t="s">
        <v>49</v>
      </c>
      <c r="P17" s="460" t="s">
        <v>49</v>
      </c>
      <c r="Q17" s="460" t="s">
        <v>49</v>
      </c>
      <c r="R17" s="460" t="s">
        <v>49</v>
      </c>
      <c r="S17" s="460" t="s">
        <v>49</v>
      </c>
      <c r="T17" s="460" t="s">
        <v>49</v>
      </c>
      <c r="U17" s="209">
        <f>SUM(V17-2)</f>
        <v>41341</v>
      </c>
      <c r="V17" s="209">
        <f>SUM(W17-3)</f>
        <v>41343</v>
      </c>
      <c r="W17" s="460">
        <f>SUM(X17-2)</f>
        <v>41346</v>
      </c>
      <c r="X17" s="460">
        <v>41348</v>
      </c>
      <c r="Y17" s="210"/>
      <c r="Z17" s="210"/>
      <c r="AA17" s="547">
        <v>14000</v>
      </c>
      <c r="AB17" s="210"/>
    </row>
    <row r="18" spans="1:28" ht="25.5" x14ac:dyDescent="0.25">
      <c r="A18" s="424"/>
      <c r="B18" s="313" t="s">
        <v>2536</v>
      </c>
      <c r="C18" s="14"/>
      <c r="D18" s="539"/>
      <c r="E18" s="248"/>
      <c r="F18" s="536"/>
      <c r="G18" s="15"/>
      <c r="H18" s="15"/>
      <c r="I18" s="15"/>
      <c r="J18" s="15"/>
      <c r="K18" s="15"/>
      <c r="L18" s="15"/>
      <c r="M18" s="15"/>
      <c r="N18" s="15"/>
      <c r="O18" s="15"/>
      <c r="P18" s="15"/>
      <c r="Q18" s="15"/>
      <c r="R18" s="16"/>
      <c r="S18" s="16"/>
      <c r="T18" s="16"/>
      <c r="U18" s="16"/>
      <c r="V18" s="16"/>
      <c r="W18" s="16"/>
      <c r="X18" s="16"/>
      <c r="Y18" s="290"/>
      <c r="Z18" s="290"/>
      <c r="AA18" s="303"/>
      <c r="AB18" s="290"/>
    </row>
    <row r="19" spans="1:28" s="444" customFormat="1" ht="38.25" customHeight="1" x14ac:dyDescent="0.25">
      <c r="A19" s="470">
        <f>+A17+1</f>
        <v>4</v>
      </c>
      <c r="B19" s="433" t="s">
        <v>2537</v>
      </c>
      <c r="C19" s="540" t="str">
        <f>IF(AA19&gt;=450000,"LPN",IF(AND(AA19&gt;190000,AA19&lt;470000),"LP",IF(AND(AA19&gt;=56000,AA19&lt;=190000),"3C","2C ")))</f>
        <v xml:space="preserve">2C </v>
      </c>
      <c r="D19" s="544" t="s">
        <v>1033</v>
      </c>
      <c r="E19" s="545" t="s">
        <v>1040</v>
      </c>
      <c r="F19" s="545" t="s">
        <v>1038</v>
      </c>
      <c r="G19" s="209" t="s">
        <v>49</v>
      </c>
      <c r="H19" s="209" t="s">
        <v>49</v>
      </c>
      <c r="I19" s="209" t="s">
        <v>49</v>
      </c>
      <c r="J19" s="209" t="s">
        <v>49</v>
      </c>
      <c r="K19" s="209">
        <f>SUM(L19-8)</f>
        <v>41332</v>
      </c>
      <c r="L19" s="209">
        <f>SUM(M19*1)</f>
        <v>41340</v>
      </c>
      <c r="M19" s="209">
        <f>SUM(N19*1)</f>
        <v>41340</v>
      </c>
      <c r="N19" s="209">
        <f>SUM(O19-1)</f>
        <v>41340</v>
      </c>
      <c r="O19" s="209">
        <f>SUM(U19-3)</f>
        <v>41341</v>
      </c>
      <c r="P19" s="209">
        <f>SUM(U19*1)</f>
        <v>41344</v>
      </c>
      <c r="Q19" s="209" t="s">
        <v>49</v>
      </c>
      <c r="R19" s="209" t="s">
        <v>49</v>
      </c>
      <c r="S19" s="209" t="s">
        <v>49</v>
      </c>
      <c r="T19" s="209" t="s">
        <v>49</v>
      </c>
      <c r="U19" s="209">
        <f>SUM(V19-4)</f>
        <v>41344</v>
      </c>
      <c r="V19" s="209">
        <f>SUM(W19-4)</f>
        <v>41348</v>
      </c>
      <c r="W19" s="209">
        <f>SUM(X19-3)</f>
        <v>41352</v>
      </c>
      <c r="X19" s="460">
        <v>41355</v>
      </c>
      <c r="Y19" s="210"/>
      <c r="Z19" s="210"/>
      <c r="AA19" s="547">
        <v>4808</v>
      </c>
      <c r="AB19" s="210"/>
    </row>
    <row r="20" spans="1:28" x14ac:dyDescent="0.25">
      <c r="A20" s="424"/>
      <c r="B20" s="313" t="s">
        <v>1042</v>
      </c>
      <c r="C20" s="361"/>
      <c r="D20" s="426"/>
      <c r="E20" s="313"/>
      <c r="F20" s="313"/>
      <c r="G20" s="15"/>
      <c r="H20" s="15"/>
      <c r="I20" s="15"/>
      <c r="J20" s="15"/>
      <c r="K20" s="15"/>
      <c r="L20" s="15"/>
      <c r="M20" s="15"/>
      <c r="N20" s="15"/>
      <c r="O20" s="15"/>
      <c r="P20" s="15"/>
      <c r="Q20" s="15"/>
      <c r="R20" s="16"/>
      <c r="S20" s="16"/>
      <c r="T20" s="16"/>
      <c r="U20" s="16"/>
      <c r="V20" s="16"/>
      <c r="W20" s="16"/>
      <c r="X20" s="16"/>
      <c r="Y20" s="290"/>
      <c r="Z20" s="290"/>
      <c r="AA20" s="303"/>
      <c r="AB20" s="290"/>
    </row>
    <row r="21" spans="1:28" ht="25.5" x14ac:dyDescent="0.25">
      <c r="A21" s="424"/>
      <c r="B21" s="313" t="s">
        <v>1043</v>
      </c>
      <c r="C21" s="361"/>
      <c r="D21" s="426"/>
      <c r="E21" s="313"/>
      <c r="F21" s="313"/>
      <c r="G21" s="15"/>
      <c r="H21" s="15"/>
      <c r="I21" s="15"/>
      <c r="J21" s="15"/>
      <c r="K21" s="15"/>
      <c r="L21" s="15"/>
      <c r="M21" s="15"/>
      <c r="N21" s="15"/>
      <c r="O21" s="15"/>
      <c r="P21" s="15"/>
      <c r="Q21" s="15"/>
      <c r="R21" s="16"/>
      <c r="S21" s="16"/>
      <c r="T21" s="16"/>
      <c r="U21" s="16"/>
      <c r="V21" s="16"/>
      <c r="W21" s="16"/>
      <c r="X21" s="16"/>
      <c r="Y21" s="290"/>
      <c r="Z21" s="290"/>
      <c r="AA21" s="303"/>
      <c r="AB21" s="290"/>
    </row>
    <row r="22" spans="1:28" x14ac:dyDescent="0.25">
      <c r="A22" s="424"/>
      <c r="B22" s="313" t="s">
        <v>1044</v>
      </c>
      <c r="C22" s="361"/>
      <c r="D22" s="426"/>
      <c r="E22" s="313"/>
      <c r="F22" s="313"/>
      <c r="G22" s="15"/>
      <c r="H22" s="15"/>
      <c r="I22" s="15"/>
      <c r="J22" s="15"/>
      <c r="K22" s="15"/>
      <c r="L22" s="15"/>
      <c r="M22" s="15"/>
      <c r="N22" s="15"/>
      <c r="O22" s="15"/>
      <c r="P22" s="15"/>
      <c r="Q22" s="15"/>
      <c r="R22" s="16"/>
      <c r="S22" s="16"/>
      <c r="T22" s="16"/>
      <c r="U22" s="16"/>
      <c r="V22" s="16"/>
      <c r="W22" s="16"/>
      <c r="X22" s="16"/>
      <c r="Y22" s="290"/>
      <c r="Z22" s="290"/>
      <c r="AA22" s="303"/>
      <c r="AB22" s="290"/>
    </row>
    <row r="23" spans="1:28" ht="25.5" x14ac:dyDescent="0.25">
      <c r="A23" s="424"/>
      <c r="B23" s="313" t="s">
        <v>1045</v>
      </c>
      <c r="C23" s="361"/>
      <c r="D23" s="426"/>
      <c r="E23" s="313"/>
      <c r="F23" s="313"/>
      <c r="G23" s="15"/>
      <c r="H23" s="15"/>
      <c r="I23" s="15"/>
      <c r="J23" s="15"/>
      <c r="K23" s="15"/>
      <c r="L23" s="15"/>
      <c r="M23" s="15"/>
      <c r="N23" s="15"/>
      <c r="O23" s="15"/>
      <c r="P23" s="15"/>
      <c r="Q23" s="15"/>
      <c r="R23" s="16"/>
      <c r="S23" s="16"/>
      <c r="T23" s="16"/>
      <c r="U23" s="16"/>
      <c r="V23" s="16"/>
      <c r="W23" s="16"/>
      <c r="X23" s="16"/>
      <c r="Y23" s="290"/>
      <c r="Z23" s="290"/>
      <c r="AA23" s="303"/>
      <c r="AB23" s="290"/>
    </row>
    <row r="24" spans="1:28" s="444" customFormat="1" ht="25.5" x14ac:dyDescent="0.25">
      <c r="A24" s="470">
        <f>+A19+1</f>
        <v>5</v>
      </c>
      <c r="B24" s="433" t="s">
        <v>2539</v>
      </c>
      <c r="C24" s="540" t="str">
        <f>IF(AA24&gt;=450000,"LPN",IF(AND(AA24&gt;190000,AA24&lt;470000),"LP",IF(AND(AA24&gt;=56000,AA24&lt;=190000),"3C","2C ")))</f>
        <v xml:space="preserve">2C </v>
      </c>
      <c r="D24" s="544" t="s">
        <v>1033</v>
      </c>
      <c r="E24" s="545" t="s">
        <v>1046</v>
      </c>
      <c r="F24" s="545" t="s">
        <v>1047</v>
      </c>
      <c r="G24" s="209" t="s">
        <v>49</v>
      </c>
      <c r="H24" s="209" t="s">
        <v>49</v>
      </c>
      <c r="I24" s="209" t="s">
        <v>49</v>
      </c>
      <c r="J24" s="209" t="s">
        <v>49</v>
      </c>
      <c r="K24" s="209">
        <f>SUM(L24-8)</f>
        <v>41360</v>
      </c>
      <c r="L24" s="209">
        <f>SUM(M24*1)</f>
        <v>41368</v>
      </c>
      <c r="M24" s="209">
        <f>SUM(N24*1)</f>
        <v>41368</v>
      </c>
      <c r="N24" s="209">
        <f>SUM(O24-1)</f>
        <v>41368</v>
      </c>
      <c r="O24" s="209">
        <f>SUM(U24-3)</f>
        <v>41369</v>
      </c>
      <c r="P24" s="209">
        <f>SUM(U24*1)</f>
        <v>41372</v>
      </c>
      <c r="Q24" s="209" t="s">
        <v>49</v>
      </c>
      <c r="R24" s="209" t="s">
        <v>49</v>
      </c>
      <c r="S24" s="209" t="s">
        <v>49</v>
      </c>
      <c r="T24" s="209" t="s">
        <v>49</v>
      </c>
      <c r="U24" s="209">
        <f>SUM(V24-4)</f>
        <v>41372</v>
      </c>
      <c r="V24" s="209">
        <f>SUM(W24-4)</f>
        <v>41376</v>
      </c>
      <c r="W24" s="209">
        <f>SUM(X24-3)</f>
        <v>41380</v>
      </c>
      <c r="X24" s="460">
        <v>41383</v>
      </c>
      <c r="Y24" s="210"/>
      <c r="Z24" s="210"/>
      <c r="AA24" s="547">
        <v>500</v>
      </c>
      <c r="AB24" s="210"/>
    </row>
    <row r="25" spans="1:28" x14ac:dyDescent="0.25">
      <c r="A25" s="424"/>
      <c r="B25" s="313" t="s">
        <v>2538</v>
      </c>
      <c r="C25" s="365"/>
      <c r="D25" s="539"/>
      <c r="E25" s="536"/>
      <c r="F25" s="536"/>
      <c r="G25" s="15"/>
      <c r="H25" s="15"/>
      <c r="I25" s="15"/>
      <c r="J25" s="15"/>
      <c r="K25" s="15"/>
      <c r="L25" s="15"/>
      <c r="M25" s="15"/>
      <c r="N25" s="15"/>
      <c r="O25" s="15"/>
      <c r="P25" s="15"/>
      <c r="Q25" s="15"/>
      <c r="R25" s="16"/>
      <c r="S25" s="16"/>
      <c r="T25" s="16"/>
      <c r="U25" s="16"/>
      <c r="V25" s="16"/>
      <c r="W25" s="16"/>
      <c r="X25" s="16"/>
      <c r="Y25" s="290"/>
      <c r="Z25" s="290"/>
      <c r="AA25" s="303"/>
      <c r="AB25" s="290"/>
    </row>
    <row r="26" spans="1:28" s="444" customFormat="1" ht="25.5" x14ac:dyDescent="0.25">
      <c r="A26" s="470">
        <v>6</v>
      </c>
      <c r="B26" s="433" t="s">
        <v>2543</v>
      </c>
      <c r="C26" s="540" t="str">
        <f>IF(AA26&gt;=450000,"LPN",IF(AND(AA26&gt;190000,AA26&lt;470000),"LP",IF(AND(AA26&gt;=56000,AA26&lt;=190000),"3C","2C ")))</f>
        <v xml:space="preserve">2C </v>
      </c>
      <c r="D26" s="544" t="s">
        <v>1033</v>
      </c>
      <c r="E26" s="545" t="s">
        <v>1049</v>
      </c>
      <c r="F26" s="545" t="s">
        <v>1047</v>
      </c>
      <c r="G26" s="209" t="s">
        <v>49</v>
      </c>
      <c r="H26" s="209" t="s">
        <v>49</v>
      </c>
      <c r="I26" s="209" t="s">
        <v>49</v>
      </c>
      <c r="J26" s="209" t="s">
        <v>49</v>
      </c>
      <c r="K26" s="209">
        <f>SUM(L26-8)</f>
        <v>41360</v>
      </c>
      <c r="L26" s="209">
        <f>SUM(M26*1)</f>
        <v>41368</v>
      </c>
      <c r="M26" s="209">
        <f>SUM(N26*1)</f>
        <v>41368</v>
      </c>
      <c r="N26" s="209">
        <f>SUM(O26-1)</f>
        <v>41368</v>
      </c>
      <c r="O26" s="209">
        <f>SUM(U26-3)</f>
        <v>41369</v>
      </c>
      <c r="P26" s="209">
        <f>SUM(U26*1)</f>
        <v>41372</v>
      </c>
      <c r="Q26" s="209" t="s">
        <v>49</v>
      </c>
      <c r="R26" s="209" t="s">
        <v>49</v>
      </c>
      <c r="S26" s="209" t="s">
        <v>49</v>
      </c>
      <c r="T26" s="209" t="s">
        <v>49</v>
      </c>
      <c r="U26" s="209">
        <f>SUM(V26-4)</f>
        <v>41372</v>
      </c>
      <c r="V26" s="209">
        <f>SUM(W26-4)</f>
        <v>41376</v>
      </c>
      <c r="W26" s="209">
        <f>SUM(X26-3)</f>
        <v>41380</v>
      </c>
      <c r="X26" s="460">
        <v>41383</v>
      </c>
      <c r="Y26" s="210"/>
      <c r="Z26" s="210"/>
      <c r="AA26" s="547">
        <v>10000</v>
      </c>
      <c r="AB26" s="210"/>
    </row>
    <row r="27" spans="1:28" x14ac:dyDescent="0.25">
      <c r="A27" s="424"/>
      <c r="B27" s="313" t="s">
        <v>1048</v>
      </c>
    </row>
    <row r="28" spans="1:28" s="444" customFormat="1" ht="25.5" x14ac:dyDescent="0.25">
      <c r="A28" s="470">
        <v>7</v>
      </c>
      <c r="B28" s="433" t="s">
        <v>2540</v>
      </c>
      <c r="C28" s="540" t="s">
        <v>1039</v>
      </c>
      <c r="D28" s="544" t="s">
        <v>1033</v>
      </c>
      <c r="E28" s="540" t="s">
        <v>1051</v>
      </c>
      <c r="F28" s="545" t="s">
        <v>1038</v>
      </c>
      <c r="G28" s="460" t="s">
        <v>49</v>
      </c>
      <c r="H28" s="460" t="s">
        <v>49</v>
      </c>
      <c r="I28" s="460" t="s">
        <v>49</v>
      </c>
      <c r="J28" s="460" t="s">
        <v>49</v>
      </c>
      <c r="K28" s="460" t="s">
        <v>49</v>
      </c>
      <c r="L28" s="460" t="s">
        <v>49</v>
      </c>
      <c r="M28" s="460" t="s">
        <v>49</v>
      </c>
      <c r="N28" s="460" t="s">
        <v>49</v>
      </c>
      <c r="O28" s="460" t="s">
        <v>49</v>
      </c>
      <c r="P28" s="460" t="s">
        <v>49</v>
      </c>
      <c r="Q28" s="460" t="s">
        <v>49</v>
      </c>
      <c r="R28" s="460" t="s">
        <v>49</v>
      </c>
      <c r="S28" s="460" t="s">
        <v>49</v>
      </c>
      <c r="T28" s="460" t="s">
        <v>49</v>
      </c>
      <c r="U28" s="209">
        <f>SUM(V28-2)</f>
        <v>41348</v>
      </c>
      <c r="V28" s="209">
        <f>SUM(W28-3)</f>
        <v>41350</v>
      </c>
      <c r="W28" s="460">
        <f>SUM(X28-2)</f>
        <v>41353</v>
      </c>
      <c r="X28" s="460">
        <v>41355</v>
      </c>
      <c r="Y28" s="210"/>
      <c r="Z28" s="210"/>
      <c r="AA28" s="546">
        <v>21000</v>
      </c>
      <c r="AB28" s="210"/>
    </row>
    <row r="29" spans="1:28" ht="38.25" x14ac:dyDescent="0.25">
      <c r="A29" s="424"/>
      <c r="B29" s="313" t="s">
        <v>1050</v>
      </c>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row>
    <row r="30" spans="1:28" s="444" customFormat="1" ht="25.5" x14ac:dyDescent="0.25">
      <c r="A30" s="470">
        <v>8</v>
      </c>
      <c r="B30" s="433" t="s">
        <v>2542</v>
      </c>
      <c r="C30" s="540" t="str">
        <f>IF(AA30&gt;=450000,"LPN",IF(AND(AA30&gt;190000,AA30&lt;470000),"LP",IF(AND(AA30&gt;=56000,AA30&lt;=190000),"3C","2C ")))</f>
        <v xml:space="preserve">2C </v>
      </c>
      <c r="D30" s="544" t="s">
        <v>1033</v>
      </c>
      <c r="E30" s="540" t="s">
        <v>1052</v>
      </c>
      <c r="F30" s="545" t="s">
        <v>1047</v>
      </c>
      <c r="G30" s="209" t="s">
        <v>49</v>
      </c>
      <c r="H30" s="209" t="s">
        <v>49</v>
      </c>
      <c r="I30" s="209" t="s">
        <v>49</v>
      </c>
      <c r="J30" s="209" t="s">
        <v>49</v>
      </c>
      <c r="K30" s="209">
        <f>SUM(L30-8)</f>
        <v>41360</v>
      </c>
      <c r="L30" s="209">
        <f>SUM(M30*1)</f>
        <v>41368</v>
      </c>
      <c r="M30" s="209">
        <f>SUM(N30*1)</f>
        <v>41368</v>
      </c>
      <c r="N30" s="209">
        <f>SUM(O30-1)</f>
        <v>41368</v>
      </c>
      <c r="O30" s="209">
        <f>SUM(U30-3)</f>
        <v>41369</v>
      </c>
      <c r="P30" s="209">
        <f>SUM(U30*1)</f>
        <v>41372</v>
      </c>
      <c r="Q30" s="209" t="s">
        <v>49</v>
      </c>
      <c r="R30" s="209" t="s">
        <v>49</v>
      </c>
      <c r="S30" s="209" t="s">
        <v>49</v>
      </c>
      <c r="T30" s="209" t="s">
        <v>49</v>
      </c>
      <c r="U30" s="209">
        <f>SUM(V30-4)</f>
        <v>41372</v>
      </c>
      <c r="V30" s="209">
        <f>SUM(W30-4)</f>
        <v>41376</v>
      </c>
      <c r="W30" s="209">
        <f>SUM(X30-3)</f>
        <v>41380</v>
      </c>
      <c r="X30" s="460">
        <v>41383</v>
      </c>
      <c r="Y30" s="210"/>
      <c r="Z30" s="210"/>
      <c r="AA30" s="546">
        <v>2100</v>
      </c>
      <c r="AB30" s="210"/>
    </row>
    <row r="31" spans="1:28" ht="25.5" x14ac:dyDescent="0.25">
      <c r="A31" s="424"/>
      <c r="B31" s="313" t="s">
        <v>2541</v>
      </c>
      <c r="C31" s="365"/>
      <c r="D31" s="539"/>
      <c r="E31" s="248"/>
      <c r="F31" s="536"/>
      <c r="G31" s="15"/>
      <c r="H31" s="15"/>
      <c r="I31" s="15"/>
      <c r="J31" s="15"/>
      <c r="K31" s="15"/>
      <c r="L31" s="15"/>
      <c r="M31" s="15"/>
      <c r="N31" s="15"/>
      <c r="O31" s="15"/>
      <c r="P31" s="15"/>
      <c r="Q31" s="15"/>
      <c r="R31" s="16"/>
      <c r="S31" s="16"/>
      <c r="T31" s="16"/>
      <c r="U31" s="16"/>
      <c r="V31" s="16"/>
      <c r="W31" s="16"/>
      <c r="X31" s="16"/>
      <c r="Y31" s="290"/>
      <c r="Z31" s="290"/>
      <c r="AA31" s="303"/>
      <c r="AB31" s="290"/>
    </row>
    <row r="32" spans="1:28" s="532" customFormat="1" ht="25.5" x14ac:dyDescent="0.25">
      <c r="A32" s="551">
        <v>9</v>
      </c>
      <c r="B32" s="433" t="s">
        <v>2544</v>
      </c>
      <c r="C32" s="540" t="str">
        <f>IF(AA32&gt;=450000,"LPN",IF(AND(AA32&gt;190000,AA32&lt;470000),"LP",IF(AND(AA32&gt;=56000,AA32&lt;=190000),"3C","2C ")))</f>
        <v xml:space="preserve">2C </v>
      </c>
      <c r="D32" s="541" t="s">
        <v>1033</v>
      </c>
      <c r="E32" s="542" t="s">
        <v>1054</v>
      </c>
      <c r="F32" s="542" t="s">
        <v>1055</v>
      </c>
      <c r="G32" s="209" t="s">
        <v>49</v>
      </c>
      <c r="H32" s="209" t="s">
        <v>49</v>
      </c>
      <c r="I32" s="209" t="s">
        <v>49</v>
      </c>
      <c r="J32" s="209" t="s">
        <v>49</v>
      </c>
      <c r="K32" s="209">
        <f>SUM(L32-8)</f>
        <v>41395</v>
      </c>
      <c r="L32" s="209">
        <f>SUM(M32*1)</f>
        <v>41403</v>
      </c>
      <c r="M32" s="209">
        <f>SUM(N32*1)</f>
        <v>41403</v>
      </c>
      <c r="N32" s="209">
        <f>SUM(O32-1)</f>
        <v>41403</v>
      </c>
      <c r="O32" s="209">
        <f>SUM(U32-3)</f>
        <v>41404</v>
      </c>
      <c r="P32" s="209">
        <f>SUM(U32*1)</f>
        <v>41407</v>
      </c>
      <c r="Q32" s="209" t="s">
        <v>49</v>
      </c>
      <c r="R32" s="209" t="s">
        <v>49</v>
      </c>
      <c r="S32" s="209" t="s">
        <v>49</v>
      </c>
      <c r="T32" s="209" t="s">
        <v>49</v>
      </c>
      <c r="U32" s="209">
        <f>SUM(V32-4)</f>
        <v>41407</v>
      </c>
      <c r="V32" s="209">
        <f>SUM(W32-4)</f>
        <v>41411</v>
      </c>
      <c r="W32" s="209">
        <f>SUM(X32-3)</f>
        <v>41415</v>
      </c>
      <c r="X32" s="460">
        <v>41418</v>
      </c>
      <c r="Y32" s="531"/>
      <c r="Z32" s="531"/>
      <c r="AA32" s="543">
        <f>1500+1540+3960</f>
        <v>7000</v>
      </c>
      <c r="AB32" s="531"/>
    </row>
    <row r="33" spans="1:28" ht="25.5" x14ac:dyDescent="0.25">
      <c r="A33" s="424"/>
      <c r="B33" s="313" t="s">
        <v>1053</v>
      </c>
      <c r="C33" s="365"/>
      <c r="D33" s="539"/>
      <c r="E33" s="536"/>
      <c r="F33" s="536"/>
      <c r="G33" s="31"/>
      <c r="H33" s="31"/>
      <c r="I33" s="31"/>
      <c r="J33" s="31"/>
      <c r="K33" s="31"/>
      <c r="L33" s="31"/>
      <c r="M33" s="31"/>
      <c r="N33" s="31"/>
      <c r="O33" s="31"/>
      <c r="P33" s="32"/>
      <c r="Q33" s="32"/>
      <c r="R33" s="32"/>
      <c r="S33" s="32"/>
      <c r="T33" s="32"/>
      <c r="U33" s="32"/>
      <c r="V33" s="32"/>
      <c r="W33" s="32"/>
      <c r="X33" s="40"/>
      <c r="Y33" s="290"/>
      <c r="Z33" s="290"/>
      <c r="AA33" s="303"/>
      <c r="AB33" s="290"/>
    </row>
    <row r="34" spans="1:28" ht="25.5" x14ac:dyDescent="0.25">
      <c r="A34" s="424"/>
      <c r="B34" s="313" t="s">
        <v>1056</v>
      </c>
      <c r="C34" s="365"/>
      <c r="D34" s="539"/>
      <c r="E34" s="536"/>
      <c r="F34" s="536"/>
      <c r="G34" s="31"/>
      <c r="H34" s="31"/>
      <c r="I34" s="31"/>
      <c r="J34" s="31"/>
      <c r="K34" s="31"/>
      <c r="L34" s="31"/>
      <c r="M34" s="31"/>
      <c r="N34" s="31"/>
      <c r="O34" s="31"/>
      <c r="P34" s="32"/>
      <c r="Q34" s="32"/>
      <c r="R34" s="32"/>
      <c r="S34" s="32"/>
      <c r="T34" s="32"/>
      <c r="U34" s="32"/>
      <c r="V34" s="32"/>
      <c r="W34" s="32"/>
      <c r="X34" s="40"/>
      <c r="Y34" s="290"/>
      <c r="Z34" s="290"/>
      <c r="AA34" s="303"/>
      <c r="AB34" s="290"/>
    </row>
    <row r="35" spans="1:28" ht="25.5" x14ac:dyDescent="0.25">
      <c r="A35" s="424"/>
      <c r="B35" s="313" t="s">
        <v>1057</v>
      </c>
      <c r="C35" s="365"/>
      <c r="D35" s="539"/>
      <c r="E35" s="536"/>
      <c r="F35" s="536"/>
      <c r="G35" s="31"/>
      <c r="H35" s="31"/>
      <c r="I35" s="31"/>
      <c r="J35" s="31"/>
      <c r="K35" s="31"/>
      <c r="L35" s="31"/>
      <c r="M35" s="31"/>
      <c r="N35" s="31"/>
      <c r="O35" s="31"/>
      <c r="P35" s="32"/>
      <c r="Q35" s="32"/>
      <c r="R35" s="32"/>
      <c r="S35" s="32"/>
      <c r="T35" s="32"/>
      <c r="U35" s="32"/>
      <c r="V35" s="32"/>
      <c r="W35" s="32"/>
      <c r="X35" s="40"/>
      <c r="Y35" s="290"/>
      <c r="Z35" s="290"/>
      <c r="AA35" s="303"/>
      <c r="AB35" s="290"/>
    </row>
    <row r="36" spans="1:28" s="532" customFormat="1" ht="25.5" x14ac:dyDescent="0.25">
      <c r="A36" s="551">
        <v>10</v>
      </c>
      <c r="B36" s="433" t="s">
        <v>2545</v>
      </c>
      <c r="C36" s="540" t="str">
        <f>IF(AA36&gt;=450000,"LPN",IF(AND(AA36&gt;190000,AA36&lt;470000),"LP",IF(AND(AA36&gt;=56000,AA36&lt;=190000),"3C","2C ")))</f>
        <v xml:space="preserve">2C </v>
      </c>
      <c r="D36" s="541" t="s">
        <v>1033</v>
      </c>
      <c r="E36" s="542" t="s">
        <v>1059</v>
      </c>
      <c r="F36" s="542" t="s">
        <v>1035</v>
      </c>
      <c r="G36" s="209" t="s">
        <v>49</v>
      </c>
      <c r="H36" s="209" t="s">
        <v>49</v>
      </c>
      <c r="I36" s="209" t="s">
        <v>49</v>
      </c>
      <c r="J36" s="209" t="s">
        <v>49</v>
      </c>
      <c r="K36" s="209">
        <f>SUM(L36-8)</f>
        <v>41370</v>
      </c>
      <c r="L36" s="209">
        <f>SUM(M36*1)</f>
        <v>41378</v>
      </c>
      <c r="M36" s="209">
        <f>SUM(N36*1)</f>
        <v>41378</v>
      </c>
      <c r="N36" s="209">
        <f>SUM(O36-1)</f>
        <v>41378</v>
      </c>
      <c r="O36" s="209">
        <f>SUM(U36-3)</f>
        <v>41379</v>
      </c>
      <c r="P36" s="209">
        <f>SUM(U36*1)</f>
        <v>41382</v>
      </c>
      <c r="Q36" s="209" t="s">
        <v>49</v>
      </c>
      <c r="R36" s="209" t="s">
        <v>49</v>
      </c>
      <c r="S36" s="209" t="s">
        <v>49</v>
      </c>
      <c r="T36" s="209" t="s">
        <v>49</v>
      </c>
      <c r="U36" s="209">
        <f>SUM(V36-4)</f>
        <v>41382</v>
      </c>
      <c r="V36" s="209">
        <f>SUM(W36-4)</f>
        <v>41386</v>
      </c>
      <c r="W36" s="209">
        <f>SUM(X36-3)</f>
        <v>41390</v>
      </c>
      <c r="X36" s="460">
        <v>41393</v>
      </c>
      <c r="Y36" s="531"/>
      <c r="Z36" s="531"/>
      <c r="AA36" s="543">
        <f>1040+1274+900+4000+105+532+2079+570</f>
        <v>10500</v>
      </c>
      <c r="AB36" s="531"/>
    </row>
    <row r="37" spans="1:28" ht="25.5" x14ac:dyDescent="0.25">
      <c r="A37" s="424"/>
      <c r="B37" s="313" t="s">
        <v>1058</v>
      </c>
      <c r="C37" s="365"/>
      <c r="D37" s="539"/>
      <c r="E37" s="536"/>
      <c r="F37" s="536"/>
      <c r="G37" s="31"/>
      <c r="H37" s="31"/>
      <c r="I37" s="31"/>
      <c r="J37" s="31"/>
      <c r="K37" s="31"/>
      <c r="L37" s="31"/>
      <c r="M37" s="31"/>
      <c r="N37" s="31"/>
      <c r="O37" s="31"/>
      <c r="P37" s="32"/>
      <c r="Q37" s="32"/>
      <c r="R37" s="32"/>
      <c r="S37" s="32"/>
      <c r="T37" s="32"/>
      <c r="U37" s="32"/>
      <c r="V37" s="32"/>
      <c r="W37" s="32"/>
      <c r="X37" s="40"/>
      <c r="Y37" s="290"/>
      <c r="Z37" s="290"/>
      <c r="AA37" s="303"/>
      <c r="AB37" s="290"/>
    </row>
    <row r="38" spans="1:28" ht="25.5" x14ac:dyDescent="0.25">
      <c r="A38" s="424"/>
      <c r="B38" s="313" t="s">
        <v>1060</v>
      </c>
      <c r="C38" s="365"/>
      <c r="D38" s="539"/>
      <c r="E38" s="536"/>
      <c r="F38" s="536"/>
      <c r="G38" s="31"/>
      <c r="H38" s="31"/>
      <c r="I38" s="31"/>
      <c r="J38" s="31"/>
      <c r="K38" s="31"/>
      <c r="L38" s="31"/>
      <c r="M38" s="31"/>
      <c r="N38" s="31"/>
      <c r="O38" s="31"/>
      <c r="P38" s="32"/>
      <c r="Q38" s="32"/>
      <c r="R38" s="32"/>
      <c r="S38" s="32"/>
      <c r="T38" s="32"/>
      <c r="U38" s="32"/>
      <c r="V38" s="32"/>
      <c r="W38" s="32"/>
      <c r="X38" s="40"/>
      <c r="Y38" s="290"/>
      <c r="Z38" s="290"/>
      <c r="AA38" s="303"/>
      <c r="AB38" s="290"/>
    </row>
    <row r="39" spans="1:28" ht="25.5" customHeight="1" x14ac:dyDescent="0.25">
      <c r="A39" s="424"/>
      <c r="B39" s="313" t="s">
        <v>1061</v>
      </c>
      <c r="C39" s="365"/>
      <c r="D39" s="539"/>
      <c r="E39" s="536"/>
      <c r="F39" s="536"/>
      <c r="G39" s="31"/>
      <c r="H39" s="31"/>
      <c r="I39" s="31"/>
      <c r="J39" s="31"/>
      <c r="K39" s="31"/>
      <c r="L39" s="31"/>
      <c r="M39" s="31"/>
      <c r="N39" s="31"/>
      <c r="O39" s="31"/>
      <c r="P39" s="32"/>
      <c r="Q39" s="32"/>
      <c r="R39" s="32"/>
      <c r="S39" s="32"/>
      <c r="T39" s="32"/>
      <c r="U39" s="32"/>
      <c r="V39" s="32"/>
      <c r="W39" s="32"/>
      <c r="X39" s="40"/>
      <c r="Y39" s="290"/>
      <c r="Z39" s="290"/>
      <c r="AA39" s="303"/>
      <c r="AB39" s="290"/>
    </row>
    <row r="40" spans="1:28" ht="25.5" x14ac:dyDescent="0.25">
      <c r="A40" s="424"/>
      <c r="B40" s="313" t="s">
        <v>1062</v>
      </c>
      <c r="C40" s="365"/>
      <c r="D40" s="539"/>
      <c r="E40" s="536"/>
      <c r="F40" s="536"/>
      <c r="G40" s="31"/>
      <c r="H40" s="31"/>
      <c r="I40" s="31"/>
      <c r="J40" s="31"/>
      <c r="K40" s="31"/>
      <c r="L40" s="31"/>
      <c r="M40" s="31"/>
      <c r="N40" s="31"/>
      <c r="O40" s="31"/>
      <c r="P40" s="32"/>
      <c r="Q40" s="32"/>
      <c r="R40" s="32"/>
      <c r="S40" s="32"/>
      <c r="T40" s="32"/>
      <c r="U40" s="32"/>
      <c r="V40" s="32"/>
      <c r="W40" s="32"/>
      <c r="X40" s="40"/>
      <c r="Y40" s="290"/>
      <c r="Z40" s="290"/>
      <c r="AA40" s="303"/>
      <c r="AB40" s="290"/>
    </row>
    <row r="41" spans="1:28" ht="51" customHeight="1" x14ac:dyDescent="0.25">
      <c r="A41" s="424"/>
      <c r="B41" s="313" t="s">
        <v>1063</v>
      </c>
      <c r="C41" s="361"/>
      <c r="D41" s="426"/>
      <c r="E41" s="313"/>
      <c r="F41" s="313"/>
      <c r="G41" s="31"/>
      <c r="H41" s="31"/>
      <c r="I41" s="31"/>
      <c r="J41" s="31"/>
      <c r="K41" s="31"/>
      <c r="L41" s="31"/>
      <c r="M41" s="31"/>
      <c r="N41" s="31"/>
      <c r="O41" s="31"/>
      <c r="P41" s="32"/>
      <c r="Q41" s="32"/>
      <c r="R41" s="32"/>
      <c r="S41" s="32"/>
      <c r="T41" s="32"/>
      <c r="U41" s="32"/>
      <c r="V41" s="32"/>
      <c r="W41" s="32"/>
      <c r="X41" s="40"/>
      <c r="Y41" s="290"/>
      <c r="Z41" s="290"/>
      <c r="AA41" s="303"/>
      <c r="AB41" s="290"/>
    </row>
    <row r="42" spans="1:28" ht="25.5" x14ac:dyDescent="0.25">
      <c r="A42" s="424"/>
      <c r="B42" s="313" t="s">
        <v>1066</v>
      </c>
      <c r="C42" s="365"/>
      <c r="D42" s="539"/>
      <c r="E42" s="536"/>
      <c r="F42" s="536"/>
      <c r="G42" s="31"/>
      <c r="H42" s="31"/>
      <c r="I42" s="31"/>
      <c r="J42" s="31"/>
      <c r="K42" s="31"/>
      <c r="L42" s="31"/>
      <c r="M42" s="31"/>
      <c r="N42" s="31"/>
      <c r="O42" s="31"/>
      <c r="P42" s="32"/>
      <c r="Q42" s="32"/>
      <c r="R42" s="32"/>
      <c r="S42" s="32"/>
      <c r="T42" s="32"/>
      <c r="U42" s="32"/>
      <c r="V42" s="32"/>
      <c r="W42" s="32"/>
      <c r="X42" s="40"/>
      <c r="Y42" s="290"/>
      <c r="Z42" s="290"/>
      <c r="AA42" s="303"/>
      <c r="AB42" s="290"/>
    </row>
    <row r="43" spans="1:28" ht="25.5" x14ac:dyDescent="0.25">
      <c r="A43" s="424"/>
      <c r="B43" s="313" t="s">
        <v>1067</v>
      </c>
      <c r="C43" s="365"/>
      <c r="D43" s="539"/>
      <c r="E43" s="536"/>
      <c r="F43" s="536"/>
      <c r="G43" s="31"/>
      <c r="H43" s="31"/>
      <c r="I43" s="31"/>
      <c r="J43" s="31"/>
      <c r="K43" s="31"/>
      <c r="L43" s="31"/>
      <c r="M43" s="31"/>
      <c r="N43" s="31"/>
      <c r="O43" s="31"/>
      <c r="P43" s="32"/>
      <c r="Q43" s="32"/>
      <c r="R43" s="32"/>
      <c r="S43" s="32"/>
      <c r="T43" s="32"/>
      <c r="U43" s="32"/>
      <c r="V43" s="32"/>
      <c r="W43" s="32"/>
      <c r="X43" s="40"/>
      <c r="Y43" s="290"/>
      <c r="Z43" s="290"/>
      <c r="AA43" s="303"/>
      <c r="AB43" s="290"/>
    </row>
    <row r="44" spans="1:28" x14ac:dyDescent="0.25">
      <c r="A44" s="424"/>
      <c r="B44" s="313" t="s">
        <v>1068</v>
      </c>
      <c r="C44" s="365"/>
      <c r="D44" s="539"/>
      <c r="E44" s="536"/>
      <c r="F44" s="536"/>
      <c r="G44" s="31"/>
      <c r="H44" s="31"/>
      <c r="I44" s="31"/>
      <c r="J44" s="31"/>
      <c r="K44" s="31"/>
      <c r="L44" s="31"/>
      <c r="M44" s="31"/>
      <c r="N44" s="31"/>
      <c r="O44" s="31"/>
      <c r="P44" s="32"/>
      <c r="Q44" s="32"/>
      <c r="R44" s="32"/>
      <c r="S44" s="32"/>
      <c r="T44" s="32"/>
      <c r="U44" s="32"/>
      <c r="V44" s="32"/>
      <c r="W44" s="32"/>
      <c r="X44" s="40"/>
      <c r="Y44" s="290"/>
      <c r="Z44" s="290"/>
      <c r="AA44" s="303"/>
      <c r="AB44" s="290"/>
    </row>
    <row r="45" spans="1:28" s="444" customFormat="1" ht="25.5" x14ac:dyDescent="0.25">
      <c r="A45" s="470">
        <v>11</v>
      </c>
      <c r="B45" s="433" t="s">
        <v>2546</v>
      </c>
      <c r="C45" s="540" t="str">
        <f>IF(AA45&gt;=450000,"LPN",IF(AND(AA45&gt;190000,AA45&lt;470000),"LP",IF(AND(AA45&gt;=56000,AA45&lt;=190000),"3C","2C ")))</f>
        <v xml:space="preserve">2C </v>
      </c>
      <c r="D45" s="541" t="s">
        <v>1033</v>
      </c>
      <c r="E45" s="542" t="s">
        <v>1070</v>
      </c>
      <c r="F45" s="542" t="s">
        <v>1041</v>
      </c>
      <c r="G45" s="209" t="s">
        <v>49</v>
      </c>
      <c r="H45" s="209" t="s">
        <v>49</v>
      </c>
      <c r="I45" s="209" t="s">
        <v>49</v>
      </c>
      <c r="J45" s="209" t="s">
        <v>49</v>
      </c>
      <c r="K45" s="209">
        <f>SUM(L45-8)</f>
        <v>41325</v>
      </c>
      <c r="L45" s="209">
        <f>SUM(M45*1)</f>
        <v>41333</v>
      </c>
      <c r="M45" s="209">
        <f>SUM(N45*1)</f>
        <v>41333</v>
      </c>
      <c r="N45" s="209">
        <f>SUM(O45-1)</f>
        <v>41333</v>
      </c>
      <c r="O45" s="209">
        <f>SUM(U45-3)</f>
        <v>41334</v>
      </c>
      <c r="P45" s="209">
        <f>SUM(U45*1)</f>
        <v>41337</v>
      </c>
      <c r="Q45" s="209" t="s">
        <v>49</v>
      </c>
      <c r="R45" s="209" t="s">
        <v>49</v>
      </c>
      <c r="S45" s="209" t="s">
        <v>49</v>
      </c>
      <c r="T45" s="209" t="s">
        <v>49</v>
      </c>
      <c r="U45" s="209">
        <f>SUM(V45-4)</f>
        <v>41337</v>
      </c>
      <c r="V45" s="209">
        <f>SUM(W45-4)</f>
        <v>41341</v>
      </c>
      <c r="W45" s="209">
        <f>SUM(X45-3)</f>
        <v>41345</v>
      </c>
      <c r="X45" s="460">
        <v>41348</v>
      </c>
      <c r="Y45" s="210"/>
      <c r="Z45" s="210"/>
      <c r="AA45" s="547">
        <f>2000+1938</f>
        <v>3938</v>
      </c>
      <c r="AB45" s="210"/>
    </row>
    <row r="46" spans="1:28" ht="25.5" x14ac:dyDescent="0.25">
      <c r="A46" s="424"/>
      <c r="B46" s="313" t="s">
        <v>1069</v>
      </c>
      <c r="C46" s="365"/>
      <c r="D46" s="539"/>
      <c r="E46" s="536"/>
      <c r="F46" s="536"/>
      <c r="G46" s="31"/>
      <c r="H46" s="31"/>
      <c r="I46" s="31"/>
      <c r="J46" s="31"/>
      <c r="K46" s="31"/>
      <c r="L46" s="31"/>
      <c r="M46" s="31"/>
      <c r="N46" s="31"/>
      <c r="O46" s="31"/>
      <c r="P46" s="32"/>
      <c r="Q46" s="32"/>
      <c r="R46" s="32"/>
      <c r="S46" s="32"/>
      <c r="T46" s="32"/>
      <c r="U46" s="32"/>
      <c r="V46" s="32"/>
      <c r="W46" s="32"/>
      <c r="X46" s="40"/>
      <c r="Y46" s="290"/>
      <c r="Z46" s="290"/>
      <c r="AA46" s="303"/>
      <c r="AB46" s="290"/>
    </row>
    <row r="47" spans="1:28" ht="15" customHeight="1" x14ac:dyDescent="0.25">
      <c r="A47" s="424"/>
      <c r="B47" s="313" t="s">
        <v>1071</v>
      </c>
      <c r="C47" s="365"/>
      <c r="D47" s="539"/>
      <c r="E47" s="536"/>
      <c r="F47" s="536"/>
      <c r="G47" s="31"/>
      <c r="H47" s="31"/>
      <c r="I47" s="31"/>
      <c r="J47" s="31"/>
      <c r="K47" s="31"/>
      <c r="L47" s="31"/>
      <c r="M47" s="31"/>
      <c r="N47" s="31"/>
      <c r="O47" s="31"/>
      <c r="P47" s="32"/>
      <c r="Q47" s="32"/>
      <c r="R47" s="32"/>
      <c r="S47" s="32"/>
      <c r="T47" s="32"/>
      <c r="U47" s="32"/>
      <c r="V47" s="32"/>
      <c r="W47" s="32"/>
      <c r="X47" s="40"/>
      <c r="Y47" s="290"/>
      <c r="Z47" s="290"/>
      <c r="AA47" s="303"/>
      <c r="AB47" s="290"/>
    </row>
    <row r="48" spans="1:28" s="421" customFormat="1" ht="25.5" x14ac:dyDescent="0.25">
      <c r="A48" s="470">
        <v>12</v>
      </c>
      <c r="B48" s="433" t="s">
        <v>2547</v>
      </c>
      <c r="C48" s="540" t="str">
        <f>IF(AA48&gt;=450000,"LPN",IF(AND(AA48&gt;190000,AA48&lt;470000),"LP",IF(AND(AA48&gt;=56000,AA48&lt;=190000),"3C","2C ")))</f>
        <v xml:space="preserve">2C </v>
      </c>
      <c r="D48" s="541" t="s">
        <v>1033</v>
      </c>
      <c r="E48" s="542" t="s">
        <v>1073</v>
      </c>
      <c r="F48" s="542" t="s">
        <v>1041</v>
      </c>
      <c r="G48" s="209" t="s">
        <v>49</v>
      </c>
      <c r="H48" s="209" t="s">
        <v>49</v>
      </c>
      <c r="I48" s="209" t="s">
        <v>49</v>
      </c>
      <c r="J48" s="209" t="s">
        <v>49</v>
      </c>
      <c r="K48" s="209">
        <f>SUM(L48-8)</f>
        <v>41325</v>
      </c>
      <c r="L48" s="209">
        <f>SUM(M48*1)</f>
        <v>41333</v>
      </c>
      <c r="M48" s="209">
        <f>SUM(N48*1)</f>
        <v>41333</v>
      </c>
      <c r="N48" s="209">
        <f>SUM(O48-1)</f>
        <v>41333</v>
      </c>
      <c r="O48" s="209">
        <f>SUM(U48-3)</f>
        <v>41334</v>
      </c>
      <c r="P48" s="209">
        <f>SUM(U48*1)</f>
        <v>41337</v>
      </c>
      <c r="Q48" s="209" t="s">
        <v>49</v>
      </c>
      <c r="R48" s="209" t="s">
        <v>49</v>
      </c>
      <c r="S48" s="209" t="s">
        <v>49</v>
      </c>
      <c r="T48" s="209" t="s">
        <v>49</v>
      </c>
      <c r="U48" s="209">
        <f>SUM(V48-4)</f>
        <v>41337</v>
      </c>
      <c r="V48" s="209">
        <f>SUM(W48-4)</f>
        <v>41341</v>
      </c>
      <c r="W48" s="209">
        <f>SUM(X48-3)</f>
        <v>41345</v>
      </c>
      <c r="X48" s="460">
        <v>41348</v>
      </c>
      <c r="Y48" s="210"/>
      <c r="Z48" s="210"/>
      <c r="AA48" s="543">
        <v>2000</v>
      </c>
      <c r="AB48" s="210"/>
    </row>
    <row r="49" spans="1:28" ht="25.5" x14ac:dyDescent="0.25">
      <c r="A49" s="424"/>
      <c r="B49" s="313" t="s">
        <v>1072</v>
      </c>
      <c r="C49" s="365"/>
      <c r="D49" s="539"/>
      <c r="E49" s="536"/>
      <c r="F49" s="536"/>
      <c r="G49" s="31"/>
      <c r="H49" s="31"/>
      <c r="I49" s="31"/>
      <c r="J49" s="31"/>
      <c r="K49" s="31"/>
      <c r="L49" s="31"/>
      <c r="M49" s="31"/>
      <c r="N49" s="31"/>
      <c r="O49" s="31"/>
      <c r="P49" s="32"/>
      <c r="Q49" s="32"/>
      <c r="R49" s="32"/>
      <c r="S49" s="32"/>
      <c r="T49" s="32"/>
      <c r="U49" s="32"/>
      <c r="V49" s="32"/>
      <c r="W49" s="32"/>
      <c r="X49" s="40"/>
      <c r="Y49" s="290"/>
      <c r="Z49" s="290"/>
      <c r="AA49" s="303"/>
      <c r="AB49" s="290"/>
    </row>
    <row r="50" spans="1:28" s="421" customFormat="1" ht="25.5" x14ac:dyDescent="0.25">
      <c r="A50" s="470">
        <v>13</v>
      </c>
      <c r="B50" s="433" t="s">
        <v>2548</v>
      </c>
      <c r="C50" s="540" t="str">
        <f>IF(AA50&gt;=450000,"LPN",IF(AND(AA50&gt;190000,AA50&lt;470000),"LP",IF(AND(AA50&gt;=56000,AA50&lt;=190000),"3C","2C ")))</f>
        <v xml:space="preserve">2C </v>
      </c>
      <c r="D50" s="541" t="s">
        <v>1033</v>
      </c>
      <c r="E50" s="542" t="s">
        <v>1075</v>
      </c>
      <c r="F50" s="542" t="s">
        <v>1055</v>
      </c>
      <c r="G50" s="209" t="s">
        <v>49</v>
      </c>
      <c r="H50" s="209" t="s">
        <v>49</v>
      </c>
      <c r="I50" s="209" t="s">
        <v>49</v>
      </c>
      <c r="J50" s="209" t="s">
        <v>49</v>
      </c>
      <c r="K50" s="209">
        <f>SUM(L50-8)</f>
        <v>41395</v>
      </c>
      <c r="L50" s="209">
        <f>SUM(M50*1)</f>
        <v>41403</v>
      </c>
      <c r="M50" s="209">
        <f>SUM(N50*1)</f>
        <v>41403</v>
      </c>
      <c r="N50" s="209">
        <f>SUM(O50-1)</f>
        <v>41403</v>
      </c>
      <c r="O50" s="209">
        <f>SUM(U50-3)</f>
        <v>41404</v>
      </c>
      <c r="P50" s="209">
        <f>SUM(U50*1)</f>
        <v>41407</v>
      </c>
      <c r="Q50" s="209" t="s">
        <v>49</v>
      </c>
      <c r="R50" s="209" t="s">
        <v>49</v>
      </c>
      <c r="S50" s="209" t="s">
        <v>49</v>
      </c>
      <c r="T50" s="209" t="s">
        <v>49</v>
      </c>
      <c r="U50" s="209">
        <f>SUM(V50-4)</f>
        <v>41407</v>
      </c>
      <c r="V50" s="209">
        <f>SUM(W50-4)</f>
        <v>41411</v>
      </c>
      <c r="W50" s="209">
        <f>SUM(X50-3)</f>
        <v>41415</v>
      </c>
      <c r="X50" s="460">
        <v>41418</v>
      </c>
      <c r="Y50" s="210"/>
      <c r="Z50" s="210"/>
      <c r="AA50" s="543">
        <v>5000</v>
      </c>
      <c r="AB50" s="210"/>
    </row>
    <row r="51" spans="1:28" x14ac:dyDescent="0.25">
      <c r="A51" s="424"/>
      <c r="B51" s="313" t="s">
        <v>1074</v>
      </c>
      <c r="C51" s="365"/>
      <c r="D51" s="539"/>
      <c r="E51" s="536"/>
      <c r="F51" s="536"/>
      <c r="G51" s="31"/>
      <c r="H51" s="31"/>
      <c r="I51" s="31"/>
      <c r="J51" s="31"/>
      <c r="K51" s="31"/>
      <c r="L51" s="31"/>
      <c r="M51" s="31"/>
      <c r="N51" s="31"/>
      <c r="O51" s="31"/>
      <c r="P51" s="32"/>
      <c r="Q51" s="32"/>
      <c r="R51" s="32"/>
      <c r="S51" s="32"/>
      <c r="T51" s="32"/>
      <c r="U51" s="32"/>
      <c r="V51" s="32"/>
      <c r="W51" s="32"/>
      <c r="X51" s="40"/>
      <c r="Y51" s="290"/>
      <c r="Z51" s="290"/>
      <c r="AA51" s="303"/>
      <c r="AB51" s="290"/>
    </row>
    <row r="52" spans="1:28" s="421" customFormat="1" ht="25.5" x14ac:dyDescent="0.25">
      <c r="A52" s="470">
        <v>14</v>
      </c>
      <c r="B52" s="433" t="s">
        <v>2549</v>
      </c>
      <c r="C52" s="540" t="str">
        <f>IF(AA52&gt;=450000,"LPN",IF(AND(AA52&gt;190000,AA52&lt;470000),"LP",IF(AND(AA52&gt;=56000,AA52&lt;=190000),"3C","2C ")))</f>
        <v xml:space="preserve">2C </v>
      </c>
      <c r="D52" s="541" t="s">
        <v>1033</v>
      </c>
      <c r="E52" s="542" t="s">
        <v>1077</v>
      </c>
      <c r="F52" s="542" t="s">
        <v>1055</v>
      </c>
      <c r="G52" s="209" t="s">
        <v>49</v>
      </c>
      <c r="H52" s="209" t="s">
        <v>49</v>
      </c>
      <c r="I52" s="209" t="s">
        <v>49</v>
      </c>
      <c r="J52" s="209" t="s">
        <v>49</v>
      </c>
      <c r="K52" s="209">
        <f>SUM(L52-8)</f>
        <v>41395</v>
      </c>
      <c r="L52" s="209">
        <f>SUM(M52*1)</f>
        <v>41403</v>
      </c>
      <c r="M52" s="209">
        <f>SUM(N52*1)</f>
        <v>41403</v>
      </c>
      <c r="N52" s="209">
        <f>SUM(O52-1)</f>
        <v>41403</v>
      </c>
      <c r="O52" s="209">
        <f>SUM(U52-3)</f>
        <v>41404</v>
      </c>
      <c r="P52" s="209">
        <f>SUM(U52*1)</f>
        <v>41407</v>
      </c>
      <c r="Q52" s="209" t="s">
        <v>49</v>
      </c>
      <c r="R52" s="209" t="s">
        <v>49</v>
      </c>
      <c r="S52" s="209" t="s">
        <v>49</v>
      </c>
      <c r="T52" s="209" t="s">
        <v>49</v>
      </c>
      <c r="U52" s="209">
        <f>SUM(V52-4)</f>
        <v>41407</v>
      </c>
      <c r="V52" s="209">
        <f>SUM(W52-4)</f>
        <v>41411</v>
      </c>
      <c r="W52" s="209">
        <f>SUM(X52-3)</f>
        <v>41415</v>
      </c>
      <c r="X52" s="460">
        <v>41418</v>
      </c>
      <c r="Y52" s="210"/>
      <c r="Z52" s="210"/>
      <c r="AA52" s="543">
        <v>2000</v>
      </c>
      <c r="AB52" s="210"/>
    </row>
    <row r="53" spans="1:28" x14ac:dyDescent="0.25">
      <c r="A53" s="424"/>
      <c r="B53" s="313" t="s">
        <v>1076</v>
      </c>
      <c r="C53" s="365"/>
      <c r="D53" s="539"/>
      <c r="E53" s="536"/>
      <c r="F53" s="536"/>
      <c r="G53" s="31"/>
      <c r="H53" s="31"/>
      <c r="I53" s="31"/>
      <c r="J53" s="31"/>
      <c r="K53" s="31"/>
      <c r="L53" s="31"/>
      <c r="M53" s="31"/>
      <c r="N53" s="31"/>
      <c r="O53" s="31"/>
      <c r="P53" s="32"/>
      <c r="Q53" s="32"/>
      <c r="R53" s="32"/>
      <c r="S53" s="32"/>
      <c r="T53" s="32"/>
      <c r="U53" s="32"/>
      <c r="V53" s="32"/>
      <c r="W53" s="32"/>
      <c r="X53" s="40"/>
      <c r="Y53" s="290"/>
      <c r="Z53" s="290"/>
      <c r="AA53" s="303"/>
      <c r="AB53" s="290"/>
    </row>
    <row r="54" spans="1:28" s="421" customFormat="1" ht="25.5" x14ac:dyDescent="0.25">
      <c r="A54" s="470">
        <v>15</v>
      </c>
      <c r="B54" s="433" t="s">
        <v>2550</v>
      </c>
      <c r="C54" s="540" t="str">
        <f>IF(AA54&gt;=450000,"LPN",IF(AND(AA54&gt;190000,AA54&lt;470000),"LP",IF(AND(AA54&gt;=56000,AA54&lt;=190000),"3C","2C ")))</f>
        <v xml:space="preserve">2C </v>
      </c>
      <c r="D54" s="541" t="s">
        <v>1033</v>
      </c>
      <c r="E54" s="542" t="s">
        <v>1079</v>
      </c>
      <c r="F54" s="542" t="s">
        <v>1055</v>
      </c>
      <c r="G54" s="209" t="s">
        <v>49</v>
      </c>
      <c r="H54" s="209" t="s">
        <v>49</v>
      </c>
      <c r="I54" s="209" t="s">
        <v>49</v>
      </c>
      <c r="J54" s="209" t="s">
        <v>49</v>
      </c>
      <c r="K54" s="209">
        <f>SUM(L54-8)</f>
        <v>41395</v>
      </c>
      <c r="L54" s="209">
        <f>SUM(M54*1)</f>
        <v>41403</v>
      </c>
      <c r="M54" s="209">
        <f>SUM(N54*1)</f>
        <v>41403</v>
      </c>
      <c r="N54" s="209">
        <f>SUM(O54-1)</f>
        <v>41403</v>
      </c>
      <c r="O54" s="209">
        <f>SUM(U54-3)</f>
        <v>41404</v>
      </c>
      <c r="P54" s="209">
        <f>SUM(U54*1)</f>
        <v>41407</v>
      </c>
      <c r="Q54" s="209" t="s">
        <v>49</v>
      </c>
      <c r="R54" s="209" t="s">
        <v>49</v>
      </c>
      <c r="S54" s="209" t="s">
        <v>49</v>
      </c>
      <c r="T54" s="209" t="s">
        <v>49</v>
      </c>
      <c r="U54" s="209">
        <f>SUM(V54-4)</f>
        <v>41407</v>
      </c>
      <c r="V54" s="209">
        <f>SUM(W54-4)</f>
        <v>41411</v>
      </c>
      <c r="W54" s="209">
        <f>SUM(X54-3)</f>
        <v>41415</v>
      </c>
      <c r="X54" s="460">
        <v>41418</v>
      </c>
      <c r="Y54" s="210"/>
      <c r="Z54" s="210"/>
      <c r="AA54" s="543">
        <v>2000</v>
      </c>
      <c r="AB54" s="210"/>
    </row>
    <row r="55" spans="1:28" x14ac:dyDescent="0.25">
      <c r="A55" s="424"/>
      <c r="B55" s="313" t="s">
        <v>1078</v>
      </c>
      <c r="C55" s="365"/>
      <c r="D55" s="539"/>
      <c r="E55" s="536"/>
      <c r="F55" s="536"/>
      <c r="G55" s="31"/>
      <c r="H55" s="31"/>
      <c r="I55" s="31"/>
      <c r="J55" s="31"/>
      <c r="K55" s="31"/>
      <c r="L55" s="31"/>
      <c r="M55" s="31"/>
      <c r="N55" s="31"/>
      <c r="O55" s="31"/>
      <c r="P55" s="32"/>
      <c r="Q55" s="32"/>
      <c r="R55" s="32"/>
      <c r="S55" s="32"/>
      <c r="T55" s="32"/>
      <c r="U55" s="32"/>
      <c r="V55" s="32"/>
      <c r="W55" s="32"/>
      <c r="X55" s="40"/>
      <c r="Y55" s="290"/>
      <c r="Z55" s="290"/>
      <c r="AA55" s="303"/>
      <c r="AB55" s="290"/>
    </row>
    <row r="56" spans="1:28" ht="15" customHeight="1" x14ac:dyDescent="0.25">
      <c r="A56" s="424"/>
      <c r="B56" s="313" t="s">
        <v>1080</v>
      </c>
      <c r="C56" s="365"/>
      <c r="D56" s="539"/>
      <c r="E56" s="536"/>
      <c r="F56" s="536"/>
      <c r="G56" s="31"/>
      <c r="H56" s="31"/>
      <c r="I56" s="31"/>
      <c r="J56" s="31"/>
      <c r="K56" s="31"/>
      <c r="L56" s="31"/>
      <c r="M56" s="31"/>
      <c r="N56" s="31"/>
      <c r="O56" s="31"/>
      <c r="P56" s="32"/>
      <c r="Q56" s="32"/>
      <c r="R56" s="32"/>
      <c r="S56" s="32"/>
      <c r="T56" s="32"/>
      <c r="U56" s="32"/>
      <c r="V56" s="32"/>
      <c r="W56" s="32"/>
      <c r="X56" s="40"/>
      <c r="Y56" s="290"/>
      <c r="Z56" s="290"/>
      <c r="AA56" s="303"/>
      <c r="AB56" s="290"/>
    </row>
    <row r="57" spans="1:28" s="421" customFormat="1" ht="25.5" x14ac:dyDescent="0.25">
      <c r="A57" s="470">
        <v>16</v>
      </c>
      <c r="B57" s="433" t="s">
        <v>2551</v>
      </c>
      <c r="C57" s="540" t="str">
        <f>IF(AA57&gt;=450000,"LPN",IF(AND(AA57&gt;190000,AA57&lt;470000),"LP",IF(AND(AA57&gt;=56000,AA57&lt;=190000),"3C","2C ")))</f>
        <v xml:space="preserve">2C </v>
      </c>
      <c r="D57" s="541" t="s">
        <v>1033</v>
      </c>
      <c r="E57" s="542" t="s">
        <v>1082</v>
      </c>
      <c r="F57" s="542" t="s">
        <v>1055</v>
      </c>
      <c r="G57" s="209" t="s">
        <v>49</v>
      </c>
      <c r="H57" s="209" t="s">
        <v>49</v>
      </c>
      <c r="I57" s="209" t="s">
        <v>49</v>
      </c>
      <c r="J57" s="209" t="s">
        <v>49</v>
      </c>
      <c r="K57" s="209">
        <f>SUM(L57-8)</f>
        <v>41395</v>
      </c>
      <c r="L57" s="209">
        <f>SUM(M57*1)</f>
        <v>41403</v>
      </c>
      <c r="M57" s="209">
        <f>SUM(N57*1)</f>
        <v>41403</v>
      </c>
      <c r="N57" s="209">
        <f>SUM(O57-1)</f>
        <v>41403</v>
      </c>
      <c r="O57" s="209">
        <f>SUM(U57-3)</f>
        <v>41404</v>
      </c>
      <c r="P57" s="209">
        <f>SUM(U57*1)</f>
        <v>41407</v>
      </c>
      <c r="Q57" s="209" t="s">
        <v>49</v>
      </c>
      <c r="R57" s="209" t="s">
        <v>49</v>
      </c>
      <c r="S57" s="209" t="s">
        <v>49</v>
      </c>
      <c r="T57" s="209" t="s">
        <v>49</v>
      </c>
      <c r="U57" s="209">
        <f>SUM(V57-4)</f>
        <v>41407</v>
      </c>
      <c r="V57" s="209">
        <f>SUM(W57-4)</f>
        <v>41411</v>
      </c>
      <c r="W57" s="209">
        <f>SUM(X57-3)</f>
        <v>41415</v>
      </c>
      <c r="X57" s="460">
        <v>41418</v>
      </c>
      <c r="Y57" s="210"/>
      <c r="Z57" s="210"/>
      <c r="AA57" s="543">
        <v>500</v>
      </c>
      <c r="AB57" s="210"/>
    </row>
    <row r="58" spans="1:28" ht="15" customHeight="1" x14ac:dyDescent="0.25">
      <c r="A58" s="424"/>
      <c r="B58" s="313" t="s">
        <v>1081</v>
      </c>
      <c r="C58" s="365"/>
      <c r="D58" s="539"/>
      <c r="E58" s="536"/>
      <c r="F58" s="536"/>
      <c r="G58" s="31"/>
      <c r="H58" s="31"/>
      <c r="I58" s="31"/>
      <c r="J58" s="31"/>
      <c r="K58" s="31"/>
      <c r="L58" s="31"/>
      <c r="M58" s="31"/>
      <c r="N58" s="31"/>
      <c r="O58" s="31"/>
      <c r="P58" s="32"/>
      <c r="Q58" s="32"/>
      <c r="R58" s="32"/>
      <c r="S58" s="32"/>
      <c r="T58" s="32"/>
      <c r="U58" s="32"/>
      <c r="V58" s="32"/>
      <c r="W58" s="32"/>
      <c r="X58" s="40"/>
      <c r="Y58" s="290"/>
      <c r="Z58" s="290"/>
      <c r="AA58" s="303"/>
      <c r="AB58" s="290"/>
    </row>
    <row r="59" spans="1:28" ht="15" customHeight="1" x14ac:dyDescent="0.25">
      <c r="A59" s="424"/>
      <c r="B59" s="313" t="s">
        <v>1083</v>
      </c>
      <c r="C59" s="365"/>
      <c r="D59" s="539"/>
      <c r="E59" s="536"/>
      <c r="F59" s="536"/>
      <c r="G59" s="31"/>
      <c r="H59" s="31"/>
      <c r="I59" s="31"/>
      <c r="J59" s="31"/>
      <c r="K59" s="31"/>
      <c r="L59" s="31"/>
      <c r="M59" s="31"/>
      <c r="N59" s="31"/>
      <c r="O59" s="31"/>
      <c r="P59" s="32"/>
      <c r="Q59" s="32"/>
      <c r="R59" s="32"/>
      <c r="S59" s="32"/>
      <c r="T59" s="32"/>
      <c r="U59" s="32"/>
      <c r="V59" s="32"/>
      <c r="W59" s="32"/>
      <c r="X59" s="40"/>
      <c r="Y59" s="290"/>
      <c r="Z59" s="290"/>
      <c r="AA59" s="303"/>
      <c r="AB59" s="290"/>
    </row>
    <row r="60" spans="1:28" s="421" customFormat="1" ht="25.5" x14ac:dyDescent="0.25">
      <c r="A60" s="470">
        <v>17</v>
      </c>
      <c r="B60" s="433" t="s">
        <v>2552</v>
      </c>
      <c r="C60" s="540" t="str">
        <f>IF(AA60&gt;=450000,"LPN",IF(AND(AA60&gt;190000,AA60&lt;470000),"LP",IF(AND(AA60&gt;=56000,AA60&lt;=190000),"3C","2C ")))</f>
        <v xml:space="preserve">2C </v>
      </c>
      <c r="D60" s="541" t="s">
        <v>1033</v>
      </c>
      <c r="E60" s="542" t="s">
        <v>1085</v>
      </c>
      <c r="F60" s="542" t="s">
        <v>1038</v>
      </c>
      <c r="G60" s="209" t="s">
        <v>49</v>
      </c>
      <c r="H60" s="209" t="s">
        <v>49</v>
      </c>
      <c r="I60" s="209" t="s">
        <v>49</v>
      </c>
      <c r="J60" s="209" t="s">
        <v>49</v>
      </c>
      <c r="K60" s="209">
        <f>SUM(L60-8)</f>
        <v>41332</v>
      </c>
      <c r="L60" s="209">
        <f>SUM(M60*1)</f>
        <v>41340</v>
      </c>
      <c r="M60" s="209">
        <f>SUM(N60*1)</f>
        <v>41340</v>
      </c>
      <c r="N60" s="209">
        <f>SUM(O60-1)</f>
        <v>41340</v>
      </c>
      <c r="O60" s="209">
        <f>SUM(U60-3)</f>
        <v>41341</v>
      </c>
      <c r="P60" s="209">
        <f>SUM(U60*1)</f>
        <v>41344</v>
      </c>
      <c r="Q60" s="209" t="s">
        <v>49</v>
      </c>
      <c r="R60" s="209" t="s">
        <v>49</v>
      </c>
      <c r="S60" s="209" t="s">
        <v>49</v>
      </c>
      <c r="T60" s="209" t="s">
        <v>49</v>
      </c>
      <c r="U60" s="209">
        <f>SUM(V60-4)</f>
        <v>41344</v>
      </c>
      <c r="V60" s="209">
        <f>SUM(W60-4)</f>
        <v>41348</v>
      </c>
      <c r="W60" s="209">
        <f>SUM(X60-3)</f>
        <v>41352</v>
      </c>
      <c r="X60" s="460">
        <v>41355</v>
      </c>
      <c r="Y60" s="210"/>
      <c r="Z60" s="210"/>
      <c r="AA60" s="543">
        <v>49000</v>
      </c>
      <c r="AB60" s="210"/>
    </row>
    <row r="61" spans="1:28" ht="25.5" x14ac:dyDescent="0.25">
      <c r="A61" s="424"/>
      <c r="B61" s="313" t="s">
        <v>1084</v>
      </c>
      <c r="C61" s="365"/>
      <c r="D61" s="539"/>
      <c r="E61" s="536"/>
      <c r="F61" s="536"/>
      <c r="G61" s="31"/>
      <c r="H61" s="31"/>
      <c r="I61" s="31"/>
      <c r="J61" s="31"/>
      <c r="K61" s="31"/>
      <c r="L61" s="31"/>
      <c r="M61" s="31"/>
      <c r="N61" s="31"/>
      <c r="O61" s="31"/>
      <c r="P61" s="32"/>
      <c r="Q61" s="32"/>
      <c r="R61" s="32"/>
      <c r="S61" s="32"/>
      <c r="T61" s="32"/>
      <c r="U61" s="32"/>
      <c r="V61" s="32"/>
      <c r="W61" s="32"/>
      <c r="X61" s="40"/>
      <c r="Y61" s="290"/>
      <c r="Z61" s="290"/>
      <c r="AA61" s="303"/>
      <c r="AB61" s="290"/>
    </row>
    <row r="62" spans="1:28" ht="25.5" x14ac:dyDescent="0.25">
      <c r="A62" s="424"/>
      <c r="B62" s="313" t="s">
        <v>1086</v>
      </c>
      <c r="C62" s="365"/>
      <c r="D62" s="539"/>
      <c r="E62" s="536"/>
      <c r="F62" s="536"/>
      <c r="G62" s="31"/>
      <c r="H62" s="31"/>
      <c r="I62" s="31"/>
      <c r="J62" s="31"/>
      <c r="K62" s="31"/>
      <c r="L62" s="31"/>
      <c r="M62" s="31"/>
      <c r="N62" s="31"/>
      <c r="O62" s="31"/>
      <c r="P62" s="32"/>
      <c r="Q62" s="32"/>
      <c r="R62" s="32"/>
      <c r="S62" s="32"/>
      <c r="T62" s="32"/>
      <c r="U62" s="32"/>
      <c r="V62" s="32"/>
      <c r="W62" s="32"/>
      <c r="X62" s="40"/>
      <c r="Y62" s="290"/>
      <c r="Z62" s="290"/>
      <c r="AA62" s="303"/>
      <c r="AB62" s="290"/>
    </row>
    <row r="63" spans="1:28" ht="25.5" x14ac:dyDescent="0.25">
      <c r="A63" s="424"/>
      <c r="B63" s="313" t="s">
        <v>1087</v>
      </c>
      <c r="C63" s="365"/>
      <c r="D63" s="539"/>
      <c r="E63" s="536"/>
      <c r="F63" s="536"/>
      <c r="G63" s="31"/>
      <c r="H63" s="31"/>
      <c r="I63" s="31"/>
      <c r="J63" s="31"/>
      <c r="K63" s="31"/>
      <c r="L63" s="31"/>
      <c r="M63" s="31"/>
      <c r="N63" s="31"/>
      <c r="O63" s="31"/>
      <c r="P63" s="32"/>
      <c r="Q63" s="32"/>
      <c r="R63" s="32"/>
      <c r="S63" s="32"/>
      <c r="T63" s="32"/>
      <c r="U63" s="32"/>
      <c r="V63" s="32"/>
      <c r="W63" s="32"/>
      <c r="X63" s="40"/>
      <c r="Y63" s="290"/>
      <c r="Z63" s="290"/>
      <c r="AA63" s="303"/>
      <c r="AB63" s="290"/>
    </row>
    <row r="64" spans="1:28" ht="25.5" x14ac:dyDescent="0.25">
      <c r="A64" s="424"/>
      <c r="B64" s="313" t="s">
        <v>1088</v>
      </c>
      <c r="C64" s="365"/>
      <c r="D64" s="539"/>
      <c r="E64" s="536"/>
      <c r="F64" s="536"/>
      <c r="G64" s="31"/>
      <c r="H64" s="31"/>
      <c r="I64" s="31"/>
      <c r="J64" s="31"/>
      <c r="K64" s="31"/>
      <c r="L64" s="31"/>
      <c r="M64" s="31"/>
      <c r="N64" s="31"/>
      <c r="O64" s="31"/>
      <c r="P64" s="32"/>
      <c r="Q64" s="32"/>
      <c r="R64" s="32"/>
      <c r="S64" s="32"/>
      <c r="T64" s="32"/>
      <c r="U64" s="32"/>
      <c r="V64" s="32"/>
      <c r="W64" s="32"/>
      <c r="X64" s="40"/>
      <c r="Y64" s="290"/>
      <c r="Z64" s="290"/>
      <c r="AA64" s="303"/>
      <c r="AB64" s="290"/>
    </row>
    <row r="65" spans="1:28" ht="25.5" x14ac:dyDescent="0.25">
      <c r="A65" s="424"/>
      <c r="B65" s="313" t="s">
        <v>1089</v>
      </c>
      <c r="C65" s="365"/>
      <c r="D65" s="539"/>
      <c r="E65" s="536"/>
      <c r="F65" s="536"/>
      <c r="G65" s="31"/>
      <c r="H65" s="31"/>
      <c r="I65" s="31"/>
      <c r="J65" s="31"/>
      <c r="K65" s="31"/>
      <c r="L65" s="31"/>
      <c r="M65" s="31"/>
      <c r="N65" s="31"/>
      <c r="O65" s="31"/>
      <c r="P65" s="32"/>
      <c r="Q65" s="32"/>
      <c r="R65" s="32"/>
      <c r="S65" s="32"/>
      <c r="T65" s="32"/>
      <c r="U65" s="32"/>
      <c r="V65" s="32"/>
      <c r="W65" s="32"/>
      <c r="X65" s="40"/>
      <c r="Y65" s="290"/>
      <c r="Z65" s="290"/>
      <c r="AA65" s="303"/>
      <c r="AB65" s="290"/>
    </row>
    <row r="66" spans="1:28" ht="38.25" x14ac:dyDescent="0.25">
      <c r="A66" s="424"/>
      <c r="B66" s="313" t="s">
        <v>1090</v>
      </c>
      <c r="C66" s="365"/>
      <c r="D66" s="539"/>
      <c r="E66" s="536"/>
      <c r="F66" s="536"/>
      <c r="G66" s="31"/>
      <c r="H66" s="31"/>
      <c r="I66" s="31"/>
      <c r="J66" s="31"/>
      <c r="K66" s="31"/>
      <c r="L66" s="31"/>
      <c r="M66" s="31"/>
      <c r="N66" s="31"/>
      <c r="O66" s="31"/>
      <c r="P66" s="32"/>
      <c r="Q66" s="32"/>
      <c r="R66" s="32"/>
      <c r="S66" s="32"/>
      <c r="T66" s="32"/>
      <c r="U66" s="32"/>
      <c r="V66" s="32"/>
      <c r="W66" s="32"/>
      <c r="X66" s="40"/>
      <c r="Y66" s="290"/>
      <c r="Z66" s="290"/>
      <c r="AA66" s="303"/>
      <c r="AB66" s="290"/>
    </row>
    <row r="67" spans="1:28" ht="25.5" x14ac:dyDescent="0.25">
      <c r="A67" s="424"/>
      <c r="B67" s="313" t="s">
        <v>1091</v>
      </c>
      <c r="C67" s="365"/>
      <c r="D67" s="539"/>
      <c r="E67" s="536"/>
      <c r="F67" s="536"/>
      <c r="G67" s="31"/>
      <c r="H67" s="31"/>
      <c r="I67" s="31"/>
      <c r="J67" s="31"/>
      <c r="K67" s="31"/>
      <c r="L67" s="31"/>
      <c r="M67" s="31"/>
      <c r="N67" s="31"/>
      <c r="O67" s="31"/>
      <c r="P67" s="32"/>
      <c r="Q67" s="32"/>
      <c r="R67" s="32"/>
      <c r="S67" s="32"/>
      <c r="T67" s="32"/>
      <c r="U67" s="32"/>
      <c r="V67" s="32"/>
      <c r="W67" s="32"/>
      <c r="X67" s="40"/>
      <c r="Y67" s="290"/>
      <c r="Z67" s="290"/>
      <c r="AA67" s="303"/>
      <c r="AB67" s="290"/>
    </row>
    <row r="68" spans="1:28" ht="25.5" x14ac:dyDescent="0.25">
      <c r="A68" s="424"/>
      <c r="B68" s="313" t="s">
        <v>1092</v>
      </c>
      <c r="C68" s="365"/>
      <c r="D68" s="539"/>
      <c r="E68" s="536"/>
      <c r="F68" s="536"/>
      <c r="G68" s="31"/>
      <c r="H68" s="31"/>
      <c r="I68" s="31"/>
      <c r="J68" s="31"/>
      <c r="K68" s="31"/>
      <c r="L68" s="31"/>
      <c r="M68" s="31"/>
      <c r="N68" s="31"/>
      <c r="O68" s="31"/>
      <c r="P68" s="32"/>
      <c r="Q68" s="32"/>
      <c r="R68" s="32"/>
      <c r="S68" s="32"/>
      <c r="T68" s="32"/>
      <c r="U68" s="32"/>
      <c r="V68" s="32"/>
      <c r="W68" s="32"/>
      <c r="X68" s="40"/>
      <c r="Y68" s="290"/>
      <c r="Z68" s="290"/>
      <c r="AA68" s="303"/>
      <c r="AB68" s="290"/>
    </row>
    <row r="69" spans="1:28" ht="38.25" x14ac:dyDescent="0.25">
      <c r="A69" s="424"/>
      <c r="B69" s="313" t="s">
        <v>1093</v>
      </c>
      <c r="C69" s="365"/>
      <c r="D69" s="539"/>
      <c r="E69" s="536"/>
      <c r="F69" s="536"/>
      <c r="G69" s="31"/>
      <c r="H69" s="31"/>
      <c r="I69" s="31"/>
      <c r="J69" s="31"/>
      <c r="K69" s="31"/>
      <c r="L69" s="31"/>
      <c r="M69" s="31"/>
      <c r="N69" s="31"/>
      <c r="O69" s="31"/>
      <c r="P69" s="32"/>
      <c r="Q69" s="32"/>
      <c r="R69" s="32"/>
      <c r="S69" s="32"/>
      <c r="T69" s="32"/>
      <c r="U69" s="32"/>
      <c r="V69" s="32"/>
      <c r="W69" s="32"/>
      <c r="X69" s="40"/>
      <c r="Y69" s="290"/>
      <c r="Z69" s="290"/>
      <c r="AA69" s="303"/>
      <c r="AB69" s="290"/>
    </row>
    <row r="70" spans="1:28" ht="25.5" x14ac:dyDescent="0.25">
      <c r="A70" s="424"/>
      <c r="B70" s="313" t="s">
        <v>1094</v>
      </c>
      <c r="C70" s="365"/>
      <c r="D70" s="539"/>
      <c r="E70" s="536"/>
      <c r="F70" s="536"/>
      <c r="G70" s="31"/>
      <c r="H70" s="31"/>
      <c r="I70" s="31"/>
      <c r="J70" s="31"/>
      <c r="K70" s="31"/>
      <c r="L70" s="31"/>
      <c r="M70" s="31"/>
      <c r="N70" s="31"/>
      <c r="O70" s="31"/>
      <c r="P70" s="32"/>
      <c r="Q70" s="32"/>
      <c r="R70" s="32"/>
      <c r="S70" s="32"/>
      <c r="T70" s="32"/>
      <c r="U70" s="32"/>
      <c r="V70" s="32"/>
      <c r="W70" s="32"/>
      <c r="X70" s="40"/>
      <c r="Y70" s="290"/>
      <c r="Z70" s="290"/>
      <c r="AA70" s="303"/>
      <c r="AB70" s="290"/>
    </row>
    <row r="71" spans="1:28" ht="15" customHeight="1" x14ac:dyDescent="0.25">
      <c r="A71" s="424"/>
      <c r="B71" s="313" t="s">
        <v>1095</v>
      </c>
      <c r="C71" s="365"/>
      <c r="D71" s="539"/>
      <c r="E71" s="536"/>
      <c r="F71" s="536"/>
      <c r="G71" s="31"/>
      <c r="H71" s="31"/>
      <c r="I71" s="31"/>
      <c r="J71" s="31"/>
      <c r="K71" s="31"/>
      <c r="L71" s="31"/>
      <c r="M71" s="31"/>
      <c r="N71" s="31"/>
      <c r="O71" s="31"/>
      <c r="P71" s="32"/>
      <c r="Q71" s="32"/>
      <c r="R71" s="32"/>
      <c r="S71" s="32"/>
      <c r="T71" s="32"/>
      <c r="U71" s="32"/>
      <c r="V71" s="32"/>
      <c r="W71" s="32"/>
      <c r="X71" s="40"/>
      <c r="Y71" s="290"/>
      <c r="Z71" s="290"/>
      <c r="AA71" s="303"/>
      <c r="AB71" s="290"/>
    </row>
    <row r="72" spans="1:28" ht="25.5" x14ac:dyDescent="0.25">
      <c r="A72" s="424"/>
      <c r="B72" s="313" t="s">
        <v>1096</v>
      </c>
      <c r="C72" s="365"/>
      <c r="D72" s="539"/>
      <c r="E72" s="536"/>
      <c r="F72" s="536"/>
      <c r="G72" s="31"/>
      <c r="H72" s="31"/>
      <c r="I72" s="31"/>
      <c r="J72" s="31"/>
      <c r="K72" s="31"/>
      <c r="L72" s="31"/>
      <c r="M72" s="31"/>
      <c r="N72" s="31"/>
      <c r="O72" s="31"/>
      <c r="P72" s="32"/>
      <c r="Q72" s="32"/>
      <c r="R72" s="32"/>
      <c r="S72" s="32"/>
      <c r="T72" s="32"/>
      <c r="U72" s="32"/>
      <c r="V72" s="32"/>
      <c r="W72" s="32"/>
      <c r="X72" s="40"/>
      <c r="Y72" s="290"/>
      <c r="Z72" s="290"/>
      <c r="AA72" s="303"/>
      <c r="AB72" s="290"/>
    </row>
    <row r="73" spans="1:28" ht="38.25" x14ac:dyDescent="0.25">
      <c r="A73" s="424"/>
      <c r="B73" s="313" t="s">
        <v>1098</v>
      </c>
      <c r="C73" s="365"/>
      <c r="D73" s="539"/>
      <c r="E73" s="536"/>
      <c r="F73" s="536"/>
      <c r="G73" s="31"/>
      <c r="H73" s="31"/>
      <c r="I73" s="31"/>
      <c r="J73" s="31"/>
      <c r="K73" s="31"/>
      <c r="L73" s="31"/>
      <c r="M73" s="31"/>
      <c r="N73" s="31"/>
      <c r="O73" s="31"/>
      <c r="P73" s="32"/>
      <c r="Q73" s="32"/>
      <c r="R73" s="32"/>
      <c r="S73" s="32"/>
      <c r="T73" s="32"/>
      <c r="U73" s="32"/>
      <c r="V73" s="32"/>
      <c r="W73" s="32"/>
      <c r="X73" s="40"/>
      <c r="Y73" s="290"/>
      <c r="Z73" s="290"/>
      <c r="AA73" s="303"/>
      <c r="AB73" s="290"/>
    </row>
    <row r="74" spans="1:28" ht="25.5" x14ac:dyDescent="0.25">
      <c r="A74" s="424"/>
      <c r="B74" s="313" t="s">
        <v>1099</v>
      </c>
      <c r="C74" s="365"/>
      <c r="D74" s="539"/>
      <c r="E74" s="536"/>
      <c r="F74" s="536"/>
      <c r="G74" s="31"/>
      <c r="H74" s="31"/>
      <c r="I74" s="31"/>
      <c r="J74" s="31"/>
      <c r="K74" s="31"/>
      <c r="L74" s="31"/>
      <c r="M74" s="31"/>
      <c r="N74" s="31"/>
      <c r="O74" s="31"/>
      <c r="P74" s="32"/>
      <c r="Q74" s="32"/>
      <c r="R74" s="32"/>
      <c r="S74" s="32"/>
      <c r="T74" s="32"/>
      <c r="U74" s="32"/>
      <c r="V74" s="32"/>
      <c r="W74" s="32"/>
      <c r="X74" s="40"/>
      <c r="Y74" s="290"/>
      <c r="Z74" s="290"/>
      <c r="AA74" s="303"/>
      <c r="AB74" s="290"/>
    </row>
    <row r="75" spans="1:28" ht="25.5" x14ac:dyDescent="0.25">
      <c r="A75" s="424"/>
      <c r="B75" s="313" t="s">
        <v>1100</v>
      </c>
      <c r="C75" s="365"/>
      <c r="D75" s="539"/>
      <c r="E75" s="536"/>
      <c r="F75" s="536"/>
      <c r="G75" s="31"/>
      <c r="H75" s="31"/>
      <c r="I75" s="31"/>
      <c r="J75" s="31"/>
      <c r="K75" s="31"/>
      <c r="L75" s="31"/>
      <c r="M75" s="31"/>
      <c r="N75" s="31"/>
      <c r="O75" s="31"/>
      <c r="P75" s="32"/>
      <c r="Q75" s="32"/>
      <c r="R75" s="32"/>
      <c r="S75" s="32"/>
      <c r="T75" s="32"/>
      <c r="U75" s="32"/>
      <c r="V75" s="32"/>
      <c r="W75" s="32"/>
      <c r="X75" s="40"/>
      <c r="Y75" s="290"/>
      <c r="Z75" s="290"/>
      <c r="AA75" s="303"/>
      <c r="AB75" s="290"/>
    </row>
    <row r="76" spans="1:28" ht="15" customHeight="1" x14ac:dyDescent="0.25">
      <c r="A76" s="424"/>
      <c r="B76" s="313" t="s">
        <v>1101</v>
      </c>
      <c r="C76" s="365"/>
      <c r="D76" s="539"/>
      <c r="E76" s="536"/>
      <c r="F76" s="536"/>
      <c r="G76" s="31"/>
      <c r="H76" s="31"/>
      <c r="I76" s="31"/>
      <c r="J76" s="31"/>
      <c r="K76" s="31"/>
      <c r="L76" s="31"/>
      <c r="M76" s="31"/>
      <c r="N76" s="31"/>
      <c r="O76" s="31"/>
      <c r="P76" s="32"/>
      <c r="Q76" s="32"/>
      <c r="R76" s="32"/>
      <c r="S76" s="32"/>
      <c r="T76" s="32"/>
      <c r="U76" s="32"/>
      <c r="V76" s="32"/>
      <c r="W76" s="32"/>
      <c r="X76" s="40"/>
      <c r="Y76" s="290"/>
      <c r="Z76" s="290"/>
      <c r="AA76" s="303"/>
      <c r="AB76" s="290"/>
    </row>
    <row r="77" spans="1:28" ht="25.5" customHeight="1" x14ac:dyDescent="0.25">
      <c r="A77" s="424"/>
      <c r="B77" s="313" t="s">
        <v>1102</v>
      </c>
      <c r="C77" s="365"/>
      <c r="D77" s="539"/>
      <c r="E77" s="536"/>
      <c r="F77" s="536"/>
      <c r="G77" s="31"/>
      <c r="H77" s="31"/>
      <c r="I77" s="31"/>
      <c r="J77" s="31"/>
      <c r="K77" s="31"/>
      <c r="L77" s="31"/>
      <c r="M77" s="31"/>
      <c r="N77" s="31"/>
      <c r="O77" s="31"/>
      <c r="P77" s="32"/>
      <c r="Q77" s="32"/>
      <c r="R77" s="32"/>
      <c r="S77" s="32"/>
      <c r="T77" s="32"/>
      <c r="U77" s="32"/>
      <c r="V77" s="32"/>
      <c r="W77" s="32"/>
      <c r="X77" s="40"/>
      <c r="Y77" s="290"/>
      <c r="Z77" s="290"/>
      <c r="AA77" s="303"/>
      <c r="AB77" s="290"/>
    </row>
    <row r="78" spans="1:28" ht="15" customHeight="1" x14ac:dyDescent="0.25">
      <c r="A78" s="424"/>
      <c r="B78" s="313" t="s">
        <v>1103</v>
      </c>
      <c r="C78" s="365"/>
      <c r="D78" s="539"/>
      <c r="E78" s="536"/>
      <c r="F78" s="536"/>
      <c r="G78" s="31"/>
      <c r="H78" s="31"/>
      <c r="I78" s="31"/>
      <c r="J78" s="31"/>
      <c r="K78" s="31"/>
      <c r="L78" s="31"/>
      <c r="M78" s="31"/>
      <c r="N78" s="31"/>
      <c r="O78" s="31"/>
      <c r="P78" s="32"/>
      <c r="Q78" s="32"/>
      <c r="R78" s="32"/>
      <c r="S78" s="32"/>
      <c r="T78" s="32"/>
      <c r="U78" s="32"/>
      <c r="V78" s="32"/>
      <c r="W78" s="32"/>
      <c r="X78" s="40"/>
      <c r="Y78" s="290"/>
      <c r="Z78" s="290"/>
      <c r="AA78" s="303"/>
      <c r="AB78" s="290"/>
    </row>
    <row r="79" spans="1:28" ht="15" customHeight="1" x14ac:dyDescent="0.25">
      <c r="A79" s="424"/>
      <c r="B79" s="313" t="s">
        <v>1104</v>
      </c>
      <c r="C79" s="365"/>
      <c r="D79" s="539"/>
      <c r="E79" s="536"/>
      <c r="F79" s="536"/>
      <c r="G79" s="31"/>
      <c r="H79" s="31"/>
      <c r="I79" s="31"/>
      <c r="J79" s="31"/>
      <c r="K79" s="31"/>
      <c r="L79" s="31"/>
      <c r="M79" s="31"/>
      <c r="N79" s="31"/>
      <c r="O79" s="31"/>
      <c r="P79" s="32"/>
      <c r="Q79" s="32"/>
      <c r="R79" s="32"/>
      <c r="S79" s="32"/>
      <c r="T79" s="32"/>
      <c r="U79" s="32"/>
      <c r="V79" s="32"/>
      <c r="W79" s="32"/>
      <c r="X79" s="40"/>
      <c r="Y79" s="290"/>
      <c r="Z79" s="290"/>
      <c r="AA79" s="303"/>
      <c r="AB79" s="290"/>
    </row>
    <row r="80" spans="1:28" ht="15" customHeight="1" x14ac:dyDescent="0.25">
      <c r="A80" s="424"/>
      <c r="B80" s="313" t="s">
        <v>1105</v>
      </c>
      <c r="C80" s="365"/>
      <c r="D80" s="539"/>
      <c r="E80" s="536"/>
      <c r="F80" s="536"/>
      <c r="G80" s="31"/>
      <c r="H80" s="31"/>
      <c r="I80" s="31"/>
      <c r="J80" s="31"/>
      <c r="K80" s="31"/>
      <c r="L80" s="31"/>
      <c r="M80" s="31"/>
      <c r="N80" s="31"/>
      <c r="O80" s="31"/>
      <c r="P80" s="32"/>
      <c r="Q80" s="32"/>
      <c r="R80" s="32"/>
      <c r="S80" s="32"/>
      <c r="T80" s="32"/>
      <c r="U80" s="32"/>
      <c r="V80" s="32"/>
      <c r="W80" s="32"/>
      <c r="X80" s="40"/>
      <c r="Y80" s="290"/>
      <c r="Z80" s="290"/>
      <c r="AA80" s="303"/>
      <c r="AB80" s="290"/>
    </row>
    <row r="81" spans="1:28" ht="15" customHeight="1" x14ac:dyDescent="0.25">
      <c r="A81" s="424"/>
      <c r="B81" s="313" t="s">
        <v>1106</v>
      </c>
      <c r="C81" s="365"/>
      <c r="D81" s="539"/>
      <c r="E81" s="536"/>
      <c r="F81" s="536"/>
      <c r="G81" s="31"/>
      <c r="H81" s="31"/>
      <c r="I81" s="31"/>
      <c r="J81" s="31"/>
      <c r="K81" s="31"/>
      <c r="L81" s="31"/>
      <c r="M81" s="31"/>
      <c r="N81" s="31"/>
      <c r="O81" s="31"/>
      <c r="P81" s="32"/>
      <c r="Q81" s="32"/>
      <c r="R81" s="32"/>
      <c r="S81" s="32"/>
      <c r="T81" s="32"/>
      <c r="U81" s="32"/>
      <c r="V81" s="32"/>
      <c r="W81" s="32"/>
      <c r="X81" s="40"/>
      <c r="Y81" s="290"/>
      <c r="Z81" s="290"/>
      <c r="AA81" s="303"/>
      <c r="AB81" s="290"/>
    </row>
    <row r="82" spans="1:28" ht="25.5" customHeight="1" x14ac:dyDescent="0.25">
      <c r="A82" s="424"/>
      <c r="B82" s="313" t="s">
        <v>1107</v>
      </c>
      <c r="C82" s="365"/>
      <c r="D82" s="539"/>
      <c r="E82" s="536"/>
      <c r="F82" s="536"/>
      <c r="G82" s="31"/>
      <c r="H82" s="31"/>
      <c r="I82" s="31"/>
      <c r="J82" s="31"/>
      <c r="K82" s="31"/>
      <c r="L82" s="31"/>
      <c r="M82" s="31"/>
      <c r="N82" s="31"/>
      <c r="O82" s="31"/>
      <c r="P82" s="32"/>
      <c r="Q82" s="32"/>
      <c r="R82" s="32"/>
      <c r="S82" s="32"/>
      <c r="T82" s="32"/>
      <c r="U82" s="32"/>
      <c r="V82" s="32"/>
      <c r="W82" s="32"/>
      <c r="X82" s="40"/>
      <c r="Y82" s="290"/>
      <c r="Z82" s="290"/>
      <c r="AA82" s="303"/>
      <c r="AB82" s="290"/>
    </row>
    <row r="83" spans="1:28" ht="15" customHeight="1" x14ac:dyDescent="0.25">
      <c r="A83" s="424"/>
      <c r="B83" s="313" t="s">
        <v>1108</v>
      </c>
      <c r="C83" s="365"/>
      <c r="D83" s="539"/>
      <c r="E83" s="536"/>
      <c r="F83" s="536"/>
      <c r="G83" s="31"/>
      <c r="H83" s="31"/>
      <c r="I83" s="31"/>
      <c r="J83" s="31"/>
      <c r="K83" s="31"/>
      <c r="L83" s="31"/>
      <c r="M83" s="31"/>
      <c r="N83" s="31"/>
      <c r="O83" s="31"/>
      <c r="P83" s="32"/>
      <c r="Q83" s="32"/>
      <c r="R83" s="32"/>
      <c r="S83" s="32"/>
      <c r="T83" s="32"/>
      <c r="U83" s="32"/>
      <c r="V83" s="32"/>
      <c r="W83" s="32"/>
      <c r="X83" s="40"/>
      <c r="Y83" s="290"/>
      <c r="Z83" s="290"/>
      <c r="AA83" s="303"/>
      <c r="AB83" s="290"/>
    </row>
    <row r="84" spans="1:28" ht="25.5" customHeight="1" x14ac:dyDescent="0.25">
      <c r="A84" s="424"/>
      <c r="B84" s="313" t="s">
        <v>1109</v>
      </c>
      <c r="C84" s="365"/>
      <c r="D84" s="539"/>
      <c r="E84" s="536"/>
      <c r="F84" s="536"/>
      <c r="G84" s="31"/>
      <c r="H84" s="31"/>
      <c r="I84" s="31"/>
      <c r="J84" s="31"/>
      <c r="K84" s="31"/>
      <c r="L84" s="31"/>
      <c r="M84" s="31"/>
      <c r="N84" s="31"/>
      <c r="O84" s="31"/>
      <c r="P84" s="32"/>
      <c r="Q84" s="32"/>
      <c r="R84" s="32"/>
      <c r="S84" s="32"/>
      <c r="T84" s="32"/>
      <c r="U84" s="32"/>
      <c r="V84" s="32"/>
      <c r="W84" s="32"/>
      <c r="X84" s="40"/>
      <c r="Y84" s="290"/>
      <c r="Z84" s="290"/>
      <c r="AA84" s="303"/>
      <c r="AB84" s="290"/>
    </row>
    <row r="85" spans="1:28" ht="15" customHeight="1" x14ac:dyDescent="0.25">
      <c r="A85" s="424"/>
      <c r="B85" s="313" t="s">
        <v>1110</v>
      </c>
      <c r="C85" s="365"/>
      <c r="D85" s="539"/>
      <c r="E85" s="536"/>
      <c r="F85" s="536"/>
      <c r="G85" s="31"/>
      <c r="H85" s="31"/>
      <c r="I85" s="31"/>
      <c r="J85" s="31"/>
      <c r="K85" s="31"/>
      <c r="L85" s="31"/>
      <c r="M85" s="31"/>
      <c r="N85" s="31"/>
      <c r="O85" s="31"/>
      <c r="P85" s="32"/>
      <c r="Q85" s="32"/>
      <c r="R85" s="32"/>
      <c r="S85" s="32"/>
      <c r="T85" s="32"/>
      <c r="U85" s="32"/>
      <c r="V85" s="32"/>
      <c r="W85" s="32"/>
      <c r="X85" s="40"/>
      <c r="Y85" s="290"/>
      <c r="Z85" s="290"/>
      <c r="AA85" s="303"/>
      <c r="AB85" s="290"/>
    </row>
    <row r="86" spans="1:28" ht="25.5" x14ac:dyDescent="0.25">
      <c r="A86" s="424"/>
      <c r="B86" s="313" t="s">
        <v>1111</v>
      </c>
      <c r="C86" s="365"/>
      <c r="D86" s="539"/>
      <c r="E86" s="536"/>
      <c r="F86" s="536"/>
      <c r="G86" s="31"/>
      <c r="H86" s="31"/>
      <c r="I86" s="31"/>
      <c r="J86" s="31"/>
      <c r="K86" s="31"/>
      <c r="L86" s="31"/>
      <c r="M86" s="31"/>
      <c r="N86" s="31"/>
      <c r="O86" s="31"/>
      <c r="P86" s="32"/>
      <c r="Q86" s="32"/>
      <c r="R86" s="32"/>
      <c r="S86" s="32"/>
      <c r="T86" s="32"/>
      <c r="U86" s="32"/>
      <c r="V86" s="32"/>
      <c r="W86" s="32"/>
      <c r="X86" s="40"/>
      <c r="Y86" s="290"/>
      <c r="Z86" s="290"/>
      <c r="AA86" s="303"/>
      <c r="AB86" s="290"/>
    </row>
    <row r="87" spans="1:28" ht="25.5" x14ac:dyDescent="0.25">
      <c r="A87" s="424"/>
      <c r="B87" s="313" t="s">
        <v>1112</v>
      </c>
      <c r="C87" s="365"/>
      <c r="D87" s="539"/>
      <c r="E87" s="536"/>
      <c r="F87" s="536"/>
      <c r="G87" s="31"/>
      <c r="H87" s="31"/>
      <c r="I87" s="31"/>
      <c r="J87" s="31"/>
      <c r="K87" s="31"/>
      <c r="L87" s="31"/>
      <c r="M87" s="31"/>
      <c r="N87" s="31"/>
      <c r="O87" s="31"/>
      <c r="P87" s="32"/>
      <c r="Q87" s="32"/>
      <c r="R87" s="32"/>
      <c r="S87" s="32"/>
      <c r="T87" s="32"/>
      <c r="U87" s="32"/>
      <c r="V87" s="32"/>
      <c r="W87" s="32"/>
      <c r="X87" s="40"/>
      <c r="Y87" s="290"/>
      <c r="Z87" s="290"/>
      <c r="AA87" s="303"/>
      <c r="AB87" s="290"/>
    </row>
    <row r="88" spans="1:28" ht="25.5" x14ac:dyDescent="0.25">
      <c r="A88" s="424"/>
      <c r="B88" s="313" t="s">
        <v>1112</v>
      </c>
      <c r="C88" s="365"/>
      <c r="D88" s="539"/>
      <c r="E88" s="536"/>
      <c r="F88" s="536"/>
      <c r="G88" s="31"/>
      <c r="H88" s="31"/>
      <c r="I88" s="31"/>
      <c r="J88" s="31"/>
      <c r="K88" s="31"/>
      <c r="L88" s="31"/>
      <c r="M88" s="31"/>
      <c r="N88" s="31"/>
      <c r="O88" s="31"/>
      <c r="P88" s="32"/>
      <c r="Q88" s="32"/>
      <c r="R88" s="32"/>
      <c r="S88" s="32"/>
      <c r="T88" s="32"/>
      <c r="U88" s="32"/>
      <c r="V88" s="32"/>
      <c r="W88" s="32"/>
      <c r="X88" s="40"/>
      <c r="Y88" s="290"/>
      <c r="Z88" s="290"/>
      <c r="AA88" s="303"/>
      <c r="AB88" s="290"/>
    </row>
    <row r="89" spans="1:28" ht="15" customHeight="1" x14ac:dyDescent="0.25">
      <c r="A89" s="424"/>
      <c r="B89" s="313" t="s">
        <v>1113</v>
      </c>
      <c r="C89" s="365"/>
      <c r="D89" s="539"/>
      <c r="E89" s="536"/>
      <c r="F89" s="536"/>
      <c r="G89" s="31"/>
      <c r="H89" s="31"/>
      <c r="I89" s="31"/>
      <c r="J89" s="31"/>
      <c r="K89" s="31"/>
      <c r="L89" s="31"/>
      <c r="M89" s="31"/>
      <c r="N89" s="31"/>
      <c r="O89" s="31"/>
      <c r="P89" s="32"/>
      <c r="Q89" s="32"/>
      <c r="R89" s="32"/>
      <c r="S89" s="32"/>
      <c r="T89" s="32"/>
      <c r="U89" s="32"/>
      <c r="V89" s="32"/>
      <c r="W89" s="32"/>
      <c r="X89" s="40"/>
      <c r="Y89" s="290"/>
      <c r="Z89" s="290"/>
      <c r="AA89" s="303"/>
      <c r="AB89" s="290"/>
    </row>
    <row r="90" spans="1:28" ht="25.5" x14ac:dyDescent="0.25">
      <c r="A90" s="424"/>
      <c r="B90" s="313" t="s">
        <v>1114</v>
      </c>
      <c r="C90" s="365"/>
      <c r="D90" s="539"/>
      <c r="E90" s="536"/>
      <c r="F90" s="536"/>
      <c r="G90" s="31"/>
      <c r="H90" s="31"/>
      <c r="I90" s="31"/>
      <c r="J90" s="31"/>
      <c r="K90" s="31"/>
      <c r="L90" s="31"/>
      <c r="M90" s="31"/>
      <c r="N90" s="31"/>
      <c r="O90" s="31"/>
      <c r="P90" s="32"/>
      <c r="Q90" s="32"/>
      <c r="R90" s="32"/>
      <c r="S90" s="32"/>
      <c r="T90" s="32"/>
      <c r="U90" s="32"/>
      <c r="V90" s="32"/>
      <c r="W90" s="32"/>
      <c r="X90" s="40"/>
      <c r="Y90" s="290"/>
      <c r="Z90" s="290"/>
      <c r="AA90" s="303"/>
      <c r="AB90" s="290"/>
    </row>
    <row r="91" spans="1:28" ht="25.5" x14ac:dyDescent="0.25">
      <c r="A91" s="424"/>
      <c r="B91" s="313" t="s">
        <v>1115</v>
      </c>
      <c r="C91" s="365"/>
      <c r="D91" s="539"/>
      <c r="E91" s="536"/>
      <c r="F91" s="536"/>
      <c r="G91" s="31"/>
      <c r="H91" s="31"/>
      <c r="I91" s="31"/>
      <c r="J91" s="31"/>
      <c r="K91" s="31"/>
      <c r="L91" s="31"/>
      <c r="M91" s="31"/>
      <c r="N91" s="31"/>
      <c r="O91" s="31"/>
      <c r="P91" s="32"/>
      <c r="Q91" s="32"/>
      <c r="R91" s="32"/>
      <c r="S91" s="32"/>
      <c r="T91" s="32"/>
      <c r="U91" s="32"/>
      <c r="V91" s="32"/>
      <c r="W91" s="32"/>
      <c r="X91" s="40"/>
      <c r="Y91" s="290"/>
      <c r="Z91" s="290"/>
      <c r="AA91" s="303"/>
      <c r="AB91" s="290"/>
    </row>
    <row r="92" spans="1:28" ht="38.25" x14ac:dyDescent="0.25">
      <c r="A92" s="424"/>
      <c r="B92" s="313" t="s">
        <v>1116</v>
      </c>
      <c r="C92" s="365"/>
      <c r="D92" s="539"/>
      <c r="E92" s="536"/>
      <c r="F92" s="536"/>
      <c r="G92" s="31"/>
      <c r="H92" s="31"/>
      <c r="I92" s="31"/>
      <c r="J92" s="31"/>
      <c r="K92" s="31"/>
      <c r="L92" s="31"/>
      <c r="M92" s="31"/>
      <c r="N92" s="31"/>
      <c r="O92" s="31"/>
      <c r="P92" s="32"/>
      <c r="Q92" s="32"/>
      <c r="R92" s="32"/>
      <c r="S92" s="32"/>
      <c r="T92" s="32"/>
      <c r="U92" s="32"/>
      <c r="V92" s="32"/>
      <c r="W92" s="32"/>
      <c r="X92" s="40"/>
      <c r="Y92" s="290"/>
      <c r="Z92" s="290"/>
      <c r="AA92" s="303"/>
      <c r="AB92" s="290"/>
    </row>
    <row r="93" spans="1:28" ht="38.25" x14ac:dyDescent="0.25">
      <c r="A93" s="424"/>
      <c r="B93" s="313" t="s">
        <v>1117</v>
      </c>
      <c r="C93" s="365"/>
      <c r="D93" s="539"/>
      <c r="E93" s="536"/>
      <c r="F93" s="536"/>
      <c r="G93" s="31"/>
      <c r="H93" s="31"/>
      <c r="I93" s="31"/>
      <c r="J93" s="31"/>
      <c r="K93" s="31"/>
      <c r="L93" s="31"/>
      <c r="M93" s="31"/>
      <c r="N93" s="31"/>
      <c r="O93" s="31"/>
      <c r="P93" s="32"/>
      <c r="Q93" s="32"/>
      <c r="R93" s="32"/>
      <c r="S93" s="32"/>
      <c r="T93" s="32"/>
      <c r="U93" s="32"/>
      <c r="V93" s="32"/>
      <c r="W93" s="32"/>
      <c r="X93" s="40"/>
      <c r="Y93" s="290"/>
      <c r="Z93" s="290"/>
      <c r="AA93" s="303"/>
      <c r="AB93" s="290"/>
    </row>
    <row r="94" spans="1:28" ht="25.5" x14ac:dyDescent="0.25">
      <c r="A94" s="424"/>
      <c r="B94" s="313" t="s">
        <v>1118</v>
      </c>
      <c r="C94" s="365"/>
      <c r="D94" s="539"/>
      <c r="E94" s="536"/>
      <c r="F94" s="536"/>
      <c r="G94" s="31"/>
      <c r="H94" s="31"/>
      <c r="I94" s="31"/>
      <c r="J94" s="31"/>
      <c r="K94" s="31"/>
      <c r="L94" s="31"/>
      <c r="M94" s="31"/>
      <c r="N94" s="31"/>
      <c r="O94" s="31"/>
      <c r="P94" s="32"/>
      <c r="Q94" s="32"/>
      <c r="R94" s="32"/>
      <c r="S94" s="32"/>
      <c r="T94" s="32"/>
      <c r="U94" s="32"/>
      <c r="V94" s="32"/>
      <c r="W94" s="32"/>
      <c r="X94" s="40"/>
      <c r="Y94" s="290"/>
      <c r="Z94" s="290"/>
      <c r="AA94" s="303"/>
      <c r="AB94" s="290"/>
    </row>
    <row r="95" spans="1:28" ht="25.5" x14ac:dyDescent="0.25">
      <c r="A95" s="424"/>
      <c r="B95" s="313" t="s">
        <v>1118</v>
      </c>
      <c r="C95" s="365"/>
      <c r="D95" s="539"/>
      <c r="E95" s="536"/>
      <c r="F95" s="536"/>
      <c r="G95" s="31"/>
      <c r="H95" s="31"/>
      <c r="I95" s="31"/>
      <c r="J95" s="31"/>
      <c r="K95" s="31"/>
      <c r="L95" s="31"/>
      <c r="M95" s="31"/>
      <c r="N95" s="31"/>
      <c r="O95" s="31"/>
      <c r="P95" s="32"/>
      <c r="Q95" s="32"/>
      <c r="R95" s="32"/>
      <c r="S95" s="32"/>
      <c r="T95" s="32"/>
      <c r="U95" s="32"/>
      <c r="V95" s="32"/>
      <c r="W95" s="32"/>
      <c r="X95" s="40"/>
      <c r="Y95" s="290"/>
      <c r="Z95" s="290"/>
      <c r="AA95" s="303"/>
      <c r="AB95" s="290"/>
    </row>
    <row r="96" spans="1:28" ht="15" customHeight="1" x14ac:dyDescent="0.25">
      <c r="A96" s="424"/>
      <c r="B96" s="313" t="s">
        <v>1119</v>
      </c>
      <c r="C96" s="365"/>
      <c r="D96" s="539"/>
      <c r="E96" s="536"/>
      <c r="F96" s="536"/>
      <c r="G96" s="31"/>
      <c r="H96" s="31"/>
      <c r="I96" s="31"/>
      <c r="J96" s="31"/>
      <c r="K96" s="31"/>
      <c r="L96" s="31"/>
      <c r="M96" s="31"/>
      <c r="N96" s="31"/>
      <c r="O96" s="31"/>
      <c r="P96" s="32"/>
      <c r="Q96" s="32"/>
      <c r="R96" s="32"/>
      <c r="S96" s="32"/>
      <c r="T96" s="32"/>
      <c r="U96" s="32"/>
      <c r="V96" s="32"/>
      <c r="W96" s="32"/>
      <c r="X96" s="40"/>
      <c r="Y96" s="290"/>
      <c r="Z96" s="290"/>
      <c r="AA96" s="303"/>
      <c r="AB96" s="290"/>
    </row>
    <row r="97" spans="1:28" ht="25.5" x14ac:dyDescent="0.25">
      <c r="A97" s="424"/>
      <c r="B97" s="313" t="s">
        <v>1120</v>
      </c>
      <c r="C97" s="365"/>
      <c r="D97" s="539"/>
      <c r="E97" s="536"/>
      <c r="F97" s="536"/>
      <c r="G97" s="31"/>
      <c r="H97" s="31"/>
      <c r="I97" s="31"/>
      <c r="J97" s="31"/>
      <c r="K97" s="31"/>
      <c r="L97" s="31"/>
      <c r="M97" s="31"/>
      <c r="N97" s="31"/>
      <c r="O97" s="31"/>
      <c r="P97" s="32"/>
      <c r="Q97" s="32"/>
      <c r="R97" s="32"/>
      <c r="S97" s="32"/>
      <c r="T97" s="32"/>
      <c r="U97" s="32"/>
      <c r="V97" s="32"/>
      <c r="W97" s="32"/>
      <c r="X97" s="40"/>
      <c r="Y97" s="290"/>
      <c r="Z97" s="290"/>
      <c r="AA97" s="303"/>
      <c r="AB97" s="290"/>
    </row>
    <row r="98" spans="1:28" ht="15" customHeight="1" x14ac:dyDescent="0.25">
      <c r="A98" s="424"/>
      <c r="B98" s="313" t="s">
        <v>1121</v>
      </c>
      <c r="C98" s="365"/>
      <c r="D98" s="539"/>
      <c r="E98" s="536"/>
      <c r="F98" s="536"/>
      <c r="G98" s="31"/>
      <c r="H98" s="31"/>
      <c r="I98" s="31"/>
      <c r="J98" s="31"/>
      <c r="K98" s="31"/>
      <c r="L98" s="31"/>
      <c r="M98" s="31"/>
      <c r="N98" s="31"/>
      <c r="O98" s="31"/>
      <c r="P98" s="32"/>
      <c r="Q98" s="32"/>
      <c r="R98" s="32"/>
      <c r="S98" s="32"/>
      <c r="T98" s="32"/>
      <c r="U98" s="32"/>
      <c r="V98" s="32"/>
      <c r="W98" s="32"/>
      <c r="X98" s="40"/>
      <c r="Y98" s="290"/>
      <c r="Z98" s="290"/>
      <c r="AA98" s="303"/>
      <c r="AB98" s="290"/>
    </row>
    <row r="99" spans="1:28" ht="25.5" x14ac:dyDescent="0.25">
      <c r="A99" s="424"/>
      <c r="B99" s="313" t="s">
        <v>1122</v>
      </c>
      <c r="C99" s="365"/>
      <c r="D99" s="539"/>
      <c r="E99" s="536"/>
      <c r="F99" s="536"/>
      <c r="G99" s="31"/>
      <c r="H99" s="31"/>
      <c r="I99" s="31"/>
      <c r="J99" s="31"/>
      <c r="K99" s="31"/>
      <c r="L99" s="31"/>
      <c r="M99" s="31"/>
      <c r="N99" s="31"/>
      <c r="O99" s="31"/>
      <c r="P99" s="32"/>
      <c r="Q99" s="32"/>
      <c r="R99" s="32"/>
      <c r="S99" s="32"/>
      <c r="T99" s="32"/>
      <c r="U99" s="32"/>
      <c r="V99" s="32"/>
      <c r="W99" s="32"/>
      <c r="X99" s="40"/>
      <c r="Y99" s="290"/>
      <c r="Z99" s="290"/>
      <c r="AA99" s="303"/>
      <c r="AB99" s="290"/>
    </row>
    <row r="100" spans="1:28" ht="15" customHeight="1" x14ac:dyDescent="0.25">
      <c r="A100" s="424"/>
      <c r="B100" s="313" t="s">
        <v>1124</v>
      </c>
      <c r="C100" s="365"/>
      <c r="D100" s="539"/>
      <c r="E100" s="536"/>
      <c r="F100" s="536"/>
      <c r="G100" s="31"/>
      <c r="H100" s="31"/>
      <c r="I100" s="31"/>
      <c r="J100" s="31"/>
      <c r="K100" s="31"/>
      <c r="L100" s="31"/>
      <c r="M100" s="31"/>
      <c r="N100" s="31"/>
      <c r="O100" s="31"/>
      <c r="P100" s="32"/>
      <c r="Q100" s="32"/>
      <c r="R100" s="32"/>
      <c r="S100" s="32"/>
      <c r="T100" s="32"/>
      <c r="U100" s="32"/>
      <c r="V100" s="32"/>
      <c r="W100" s="32"/>
      <c r="X100" s="40"/>
      <c r="Y100" s="290"/>
      <c r="Z100" s="290"/>
      <c r="AA100" s="303"/>
      <c r="AB100" s="290"/>
    </row>
    <row r="101" spans="1:28" ht="15" customHeight="1" x14ac:dyDescent="0.25">
      <c r="A101" s="424"/>
      <c r="B101" s="313" t="s">
        <v>1125</v>
      </c>
      <c r="C101" s="365"/>
      <c r="D101" s="539"/>
      <c r="E101" s="536"/>
      <c r="F101" s="536"/>
      <c r="G101" s="31"/>
      <c r="H101" s="31"/>
      <c r="I101" s="31"/>
      <c r="J101" s="31"/>
      <c r="K101" s="31"/>
      <c r="L101" s="31"/>
      <c r="M101" s="31"/>
      <c r="N101" s="31"/>
      <c r="O101" s="31"/>
      <c r="P101" s="32"/>
      <c r="Q101" s="32"/>
      <c r="R101" s="32"/>
      <c r="S101" s="32"/>
      <c r="T101" s="32"/>
      <c r="U101" s="32"/>
      <c r="V101" s="32"/>
      <c r="W101" s="32"/>
      <c r="X101" s="40"/>
      <c r="Y101" s="290"/>
      <c r="Z101" s="290"/>
      <c r="AA101" s="303"/>
      <c r="AB101" s="290"/>
    </row>
    <row r="102" spans="1:28" ht="25.5" x14ac:dyDescent="0.25">
      <c r="A102" s="424"/>
      <c r="B102" s="313" t="s">
        <v>1126</v>
      </c>
      <c r="C102" s="365"/>
      <c r="D102" s="539"/>
      <c r="E102" s="536"/>
      <c r="F102" s="536"/>
      <c r="G102" s="31"/>
      <c r="H102" s="31"/>
      <c r="I102" s="31"/>
      <c r="J102" s="31"/>
      <c r="K102" s="31"/>
      <c r="L102" s="31"/>
      <c r="M102" s="31"/>
      <c r="N102" s="31"/>
      <c r="O102" s="31"/>
      <c r="P102" s="32"/>
      <c r="Q102" s="32"/>
      <c r="R102" s="32"/>
      <c r="S102" s="32"/>
      <c r="T102" s="32"/>
      <c r="U102" s="32"/>
      <c r="V102" s="32"/>
      <c r="W102" s="32"/>
      <c r="X102" s="40"/>
      <c r="Y102" s="290"/>
      <c r="Z102" s="290"/>
      <c r="AA102" s="303"/>
      <c r="AB102" s="290"/>
    </row>
    <row r="103" spans="1:28" ht="25.5" x14ac:dyDescent="0.25">
      <c r="A103" s="424"/>
      <c r="B103" s="313" t="s">
        <v>1127</v>
      </c>
      <c r="C103" s="365"/>
      <c r="D103" s="539"/>
      <c r="E103" s="536"/>
      <c r="F103" s="536"/>
      <c r="G103" s="31"/>
      <c r="H103" s="31"/>
      <c r="I103" s="31"/>
      <c r="J103" s="31"/>
      <c r="K103" s="31"/>
      <c r="L103" s="31"/>
      <c r="M103" s="31"/>
      <c r="N103" s="31"/>
      <c r="O103" s="31"/>
      <c r="P103" s="32"/>
      <c r="Q103" s="32"/>
      <c r="R103" s="32"/>
      <c r="S103" s="32"/>
      <c r="T103" s="32"/>
      <c r="U103" s="32"/>
      <c r="V103" s="32"/>
      <c r="W103" s="32"/>
      <c r="X103" s="40"/>
      <c r="Y103" s="290"/>
      <c r="Z103" s="290"/>
      <c r="AA103" s="303"/>
      <c r="AB103" s="290"/>
    </row>
    <row r="104" spans="1:28" ht="25.5" x14ac:dyDescent="0.25">
      <c r="A104" s="424"/>
      <c r="B104" s="313" t="s">
        <v>1128</v>
      </c>
      <c r="C104" s="365"/>
      <c r="D104" s="539"/>
      <c r="E104" s="536"/>
      <c r="F104" s="536"/>
      <c r="G104" s="31"/>
      <c r="H104" s="31"/>
      <c r="I104" s="31"/>
      <c r="J104" s="31"/>
      <c r="K104" s="31"/>
      <c r="L104" s="31"/>
      <c r="M104" s="31"/>
      <c r="N104" s="31"/>
      <c r="O104" s="31"/>
      <c r="P104" s="32"/>
      <c r="Q104" s="32"/>
      <c r="R104" s="32"/>
      <c r="S104" s="32"/>
      <c r="T104" s="32"/>
      <c r="U104" s="32"/>
      <c r="V104" s="32"/>
      <c r="W104" s="32"/>
      <c r="X104" s="40"/>
      <c r="Y104" s="290"/>
      <c r="Z104" s="290"/>
      <c r="AA104" s="303"/>
      <c r="AB104" s="290"/>
    </row>
    <row r="105" spans="1:28" ht="15" customHeight="1" x14ac:dyDescent="0.25">
      <c r="A105" s="424"/>
      <c r="B105" s="313" t="s">
        <v>1129</v>
      </c>
      <c r="C105" s="365"/>
      <c r="D105" s="539"/>
      <c r="E105" s="536"/>
      <c r="F105" s="536"/>
      <c r="G105" s="31"/>
      <c r="H105" s="31"/>
      <c r="I105" s="31"/>
      <c r="J105" s="31"/>
      <c r="K105" s="31"/>
      <c r="L105" s="31"/>
      <c r="M105" s="31"/>
      <c r="N105" s="31"/>
      <c r="O105" s="31"/>
      <c r="P105" s="32"/>
      <c r="Q105" s="32"/>
      <c r="R105" s="32"/>
      <c r="S105" s="32"/>
      <c r="T105" s="32"/>
      <c r="U105" s="32"/>
      <c r="V105" s="32"/>
      <c r="W105" s="32"/>
      <c r="X105" s="40"/>
      <c r="Y105" s="290"/>
      <c r="Z105" s="290"/>
      <c r="AA105" s="303"/>
      <c r="AB105" s="290"/>
    </row>
    <row r="106" spans="1:28" ht="15" customHeight="1" x14ac:dyDescent="0.25">
      <c r="A106" s="424"/>
      <c r="B106" s="313" t="s">
        <v>1129</v>
      </c>
      <c r="C106" s="365"/>
      <c r="D106" s="539"/>
      <c r="E106" s="536"/>
      <c r="F106" s="536"/>
      <c r="G106" s="31"/>
      <c r="H106" s="31"/>
      <c r="I106" s="31"/>
      <c r="J106" s="31"/>
      <c r="K106" s="31"/>
      <c r="L106" s="31"/>
      <c r="M106" s="31"/>
      <c r="N106" s="31"/>
      <c r="O106" s="31"/>
      <c r="P106" s="32"/>
      <c r="Q106" s="32"/>
      <c r="R106" s="32"/>
      <c r="S106" s="32"/>
      <c r="T106" s="32"/>
      <c r="U106" s="32"/>
      <c r="V106" s="32"/>
      <c r="W106" s="32"/>
      <c r="X106" s="40"/>
      <c r="Y106" s="290"/>
      <c r="Z106" s="290"/>
      <c r="AA106" s="303"/>
      <c r="AB106" s="290"/>
    </row>
    <row r="107" spans="1:28" ht="15" customHeight="1" x14ac:dyDescent="0.25">
      <c r="A107" s="424"/>
      <c r="B107" s="313" t="s">
        <v>1130</v>
      </c>
      <c r="C107" s="365"/>
      <c r="D107" s="539"/>
      <c r="E107" s="536"/>
      <c r="F107" s="536"/>
      <c r="G107" s="31"/>
      <c r="H107" s="31"/>
      <c r="I107" s="31"/>
      <c r="J107" s="31"/>
      <c r="K107" s="31"/>
      <c r="L107" s="31"/>
      <c r="M107" s="31"/>
      <c r="N107" s="31"/>
      <c r="O107" s="31"/>
      <c r="P107" s="32"/>
      <c r="Q107" s="32"/>
      <c r="R107" s="32"/>
      <c r="S107" s="32"/>
      <c r="T107" s="32"/>
      <c r="U107" s="32"/>
      <c r="V107" s="32"/>
      <c r="W107" s="32"/>
      <c r="X107" s="40"/>
      <c r="Y107" s="290"/>
      <c r="Z107" s="290"/>
      <c r="AA107" s="303"/>
      <c r="AB107" s="290"/>
    </row>
    <row r="108" spans="1:28" ht="15" customHeight="1" x14ac:dyDescent="0.25">
      <c r="A108" s="424"/>
      <c r="B108" s="313" t="s">
        <v>1131</v>
      </c>
      <c r="C108" s="365"/>
      <c r="D108" s="539"/>
      <c r="E108" s="536"/>
      <c r="F108" s="536"/>
      <c r="G108" s="31"/>
      <c r="H108" s="31"/>
      <c r="I108" s="31"/>
      <c r="J108" s="31"/>
      <c r="K108" s="31"/>
      <c r="L108" s="31"/>
      <c r="M108" s="31"/>
      <c r="N108" s="31"/>
      <c r="O108" s="31"/>
      <c r="P108" s="32"/>
      <c r="Q108" s="32"/>
      <c r="R108" s="32"/>
      <c r="S108" s="32"/>
      <c r="T108" s="32"/>
      <c r="U108" s="32"/>
      <c r="V108" s="32"/>
      <c r="W108" s="32"/>
      <c r="X108" s="40"/>
      <c r="Y108" s="290"/>
      <c r="Z108" s="290"/>
      <c r="AA108" s="303"/>
      <c r="AB108" s="290"/>
    </row>
    <row r="109" spans="1:28" ht="15" customHeight="1" x14ac:dyDescent="0.25">
      <c r="A109" s="424"/>
      <c r="B109" s="313" t="s">
        <v>1132</v>
      </c>
      <c r="C109" s="365"/>
      <c r="D109" s="539"/>
      <c r="E109" s="536"/>
      <c r="F109" s="536"/>
      <c r="G109" s="31"/>
      <c r="H109" s="31"/>
      <c r="I109" s="31"/>
      <c r="J109" s="31"/>
      <c r="K109" s="31"/>
      <c r="L109" s="31"/>
      <c r="M109" s="31"/>
      <c r="N109" s="31"/>
      <c r="O109" s="31"/>
      <c r="P109" s="32"/>
      <c r="Q109" s="32"/>
      <c r="R109" s="32"/>
      <c r="S109" s="32"/>
      <c r="T109" s="32"/>
      <c r="U109" s="32"/>
      <c r="V109" s="32"/>
      <c r="W109" s="32"/>
      <c r="X109" s="40"/>
      <c r="Y109" s="290"/>
      <c r="Z109" s="290"/>
      <c r="AA109" s="303"/>
      <c r="AB109" s="290"/>
    </row>
    <row r="110" spans="1:28" ht="25.5" x14ac:dyDescent="0.25">
      <c r="A110" s="424"/>
      <c r="B110" s="313" t="s">
        <v>1133</v>
      </c>
      <c r="C110" s="365"/>
      <c r="D110" s="539"/>
      <c r="E110" s="536"/>
      <c r="F110" s="536"/>
      <c r="G110" s="31"/>
      <c r="H110" s="31"/>
      <c r="I110" s="31"/>
      <c r="J110" s="31"/>
      <c r="K110" s="31"/>
      <c r="L110" s="31"/>
      <c r="M110" s="31"/>
      <c r="N110" s="31"/>
      <c r="O110" s="31"/>
      <c r="P110" s="32"/>
      <c r="Q110" s="32"/>
      <c r="R110" s="32"/>
      <c r="S110" s="32"/>
      <c r="T110" s="32"/>
      <c r="U110" s="32"/>
      <c r="V110" s="32"/>
      <c r="W110" s="32"/>
      <c r="X110" s="40"/>
      <c r="Y110" s="290"/>
      <c r="Z110" s="290"/>
      <c r="AA110" s="303"/>
      <c r="AB110" s="290"/>
    </row>
    <row r="111" spans="1:28" ht="25.5" x14ac:dyDescent="0.25">
      <c r="A111" s="424"/>
      <c r="B111" s="313" t="s">
        <v>1134</v>
      </c>
      <c r="C111" s="365"/>
      <c r="D111" s="539"/>
      <c r="E111" s="536"/>
      <c r="F111" s="536"/>
      <c r="G111" s="31"/>
      <c r="H111" s="31"/>
      <c r="I111" s="31"/>
      <c r="J111" s="31"/>
      <c r="K111" s="31"/>
      <c r="L111" s="31"/>
      <c r="M111" s="31"/>
      <c r="N111" s="31"/>
      <c r="O111" s="31"/>
      <c r="P111" s="32"/>
      <c r="Q111" s="32"/>
      <c r="R111" s="32"/>
      <c r="S111" s="32"/>
      <c r="T111" s="32"/>
      <c r="U111" s="32"/>
      <c r="V111" s="32"/>
      <c r="W111" s="32"/>
      <c r="X111" s="40"/>
      <c r="Y111" s="290"/>
      <c r="Z111" s="290"/>
      <c r="AA111" s="303"/>
      <c r="AB111" s="290"/>
    </row>
    <row r="112" spans="1:28" ht="15" customHeight="1" x14ac:dyDescent="0.25">
      <c r="A112" s="424"/>
      <c r="B112" s="313" t="s">
        <v>1135</v>
      </c>
      <c r="C112" s="365"/>
      <c r="D112" s="539"/>
      <c r="E112" s="536"/>
      <c r="F112" s="536"/>
      <c r="G112" s="31"/>
      <c r="H112" s="31"/>
      <c r="I112" s="31"/>
      <c r="J112" s="31"/>
      <c r="K112" s="31"/>
      <c r="L112" s="31"/>
      <c r="M112" s="31"/>
      <c r="N112" s="31"/>
      <c r="O112" s="31"/>
      <c r="P112" s="32"/>
      <c r="Q112" s="32"/>
      <c r="R112" s="32"/>
      <c r="S112" s="32"/>
      <c r="T112" s="32"/>
      <c r="U112" s="32"/>
      <c r="V112" s="32"/>
      <c r="W112" s="32"/>
      <c r="X112" s="40"/>
      <c r="Y112" s="290"/>
      <c r="Z112" s="290"/>
      <c r="AA112" s="303"/>
      <c r="AB112" s="290"/>
    </row>
    <row r="113" spans="1:28" ht="15" customHeight="1" x14ac:dyDescent="0.25">
      <c r="A113" s="424"/>
      <c r="B113" s="313" t="s">
        <v>1136</v>
      </c>
      <c r="C113" s="365"/>
      <c r="D113" s="539"/>
      <c r="E113" s="536"/>
      <c r="F113" s="536"/>
      <c r="G113" s="31"/>
      <c r="H113" s="31"/>
      <c r="I113" s="31"/>
      <c r="J113" s="31"/>
      <c r="K113" s="31"/>
      <c r="L113" s="31"/>
      <c r="M113" s="31"/>
      <c r="N113" s="31"/>
      <c r="O113" s="31"/>
      <c r="P113" s="32"/>
      <c r="Q113" s="32"/>
      <c r="R113" s="32"/>
      <c r="S113" s="32"/>
      <c r="T113" s="32"/>
      <c r="U113" s="32"/>
      <c r="V113" s="32"/>
      <c r="W113" s="32"/>
      <c r="X113" s="40"/>
      <c r="Y113" s="290"/>
      <c r="Z113" s="290"/>
      <c r="AA113" s="303"/>
      <c r="AB113" s="290"/>
    </row>
    <row r="114" spans="1:28" ht="15" customHeight="1" x14ac:dyDescent="0.25">
      <c r="A114" s="424"/>
      <c r="B114" s="313" t="s">
        <v>1137</v>
      </c>
      <c r="C114" s="365"/>
      <c r="D114" s="539"/>
      <c r="E114" s="536"/>
      <c r="F114" s="536"/>
      <c r="G114" s="31"/>
      <c r="H114" s="31"/>
      <c r="I114" s="31"/>
      <c r="J114" s="31"/>
      <c r="K114" s="31"/>
      <c r="L114" s="31"/>
      <c r="M114" s="31"/>
      <c r="N114" s="31"/>
      <c r="O114" s="31"/>
      <c r="P114" s="32"/>
      <c r="Q114" s="32"/>
      <c r="R114" s="32"/>
      <c r="S114" s="32"/>
      <c r="T114" s="32"/>
      <c r="U114" s="32"/>
      <c r="V114" s="32"/>
      <c r="W114" s="32"/>
      <c r="X114" s="40"/>
      <c r="Y114" s="290"/>
      <c r="Z114" s="290"/>
      <c r="AA114" s="303"/>
      <c r="AB114" s="290"/>
    </row>
    <row r="115" spans="1:28" ht="15" customHeight="1" x14ac:dyDescent="0.25">
      <c r="A115" s="424"/>
      <c r="B115" s="313" t="s">
        <v>1138</v>
      </c>
      <c r="C115" s="365"/>
      <c r="D115" s="539"/>
      <c r="E115" s="536"/>
      <c r="F115" s="536"/>
      <c r="G115" s="31"/>
      <c r="H115" s="31"/>
      <c r="I115" s="31"/>
      <c r="J115" s="31"/>
      <c r="K115" s="31"/>
      <c r="L115" s="31"/>
      <c r="M115" s="31"/>
      <c r="N115" s="31"/>
      <c r="O115" s="31"/>
      <c r="P115" s="32"/>
      <c r="Q115" s="32"/>
      <c r="R115" s="32"/>
      <c r="S115" s="32"/>
      <c r="T115" s="32"/>
      <c r="U115" s="32"/>
      <c r="V115" s="32"/>
      <c r="W115" s="32"/>
      <c r="X115" s="40"/>
      <c r="Y115" s="290"/>
      <c r="Z115" s="290"/>
      <c r="AA115" s="303"/>
      <c r="AB115" s="290"/>
    </row>
    <row r="116" spans="1:28" ht="15" customHeight="1" x14ac:dyDescent="0.25">
      <c r="A116" s="424"/>
      <c r="B116" s="313" t="s">
        <v>1139</v>
      </c>
      <c r="C116" s="365"/>
      <c r="D116" s="539"/>
      <c r="E116" s="536"/>
      <c r="F116" s="536"/>
      <c r="G116" s="31"/>
      <c r="H116" s="31"/>
      <c r="I116" s="31"/>
      <c r="J116" s="31"/>
      <c r="K116" s="31"/>
      <c r="L116" s="31"/>
      <c r="M116" s="31"/>
      <c r="N116" s="31"/>
      <c r="O116" s="31"/>
      <c r="P116" s="32"/>
      <c r="Q116" s="32"/>
      <c r="R116" s="32"/>
      <c r="S116" s="32"/>
      <c r="T116" s="32"/>
      <c r="U116" s="32"/>
      <c r="V116" s="32"/>
      <c r="W116" s="32"/>
      <c r="X116" s="40"/>
      <c r="Y116" s="290"/>
      <c r="Z116" s="290"/>
      <c r="AA116" s="303"/>
      <c r="AB116" s="290"/>
    </row>
    <row r="117" spans="1:28" s="421" customFormat="1" ht="25.5" x14ac:dyDescent="0.25">
      <c r="A117" s="470">
        <v>18</v>
      </c>
      <c r="B117" s="433" t="s">
        <v>2553</v>
      </c>
      <c r="C117" s="540" t="str">
        <f>IF(AA117&gt;=450000,"LPN",IF(AND(AA117&gt;190000,AA117&lt;470000),"LP",IF(AND(AA117&gt;=56000,AA117&lt;=190000),"3C","2C ")))</f>
        <v>3C</v>
      </c>
      <c r="D117" s="541" t="s">
        <v>1033</v>
      </c>
      <c r="E117" s="542" t="s">
        <v>1141</v>
      </c>
      <c r="F117" s="542" t="s">
        <v>1041</v>
      </c>
      <c r="G117" s="209" t="s">
        <v>49</v>
      </c>
      <c r="H117" s="209" t="s">
        <v>49</v>
      </c>
      <c r="I117" s="209" t="s">
        <v>49</v>
      </c>
      <c r="J117" s="209" t="s">
        <v>49</v>
      </c>
      <c r="K117" s="209">
        <f>SUM(L117-8)</f>
        <v>41325</v>
      </c>
      <c r="L117" s="209">
        <f>SUM(M117*1)</f>
        <v>41333</v>
      </c>
      <c r="M117" s="209">
        <f>SUM(N117*1)</f>
        <v>41333</v>
      </c>
      <c r="N117" s="209">
        <f>SUM(O117-1)</f>
        <v>41333</v>
      </c>
      <c r="O117" s="209">
        <f>SUM(U117-3)</f>
        <v>41334</v>
      </c>
      <c r="P117" s="209">
        <f>SUM(U117*1)</f>
        <v>41337</v>
      </c>
      <c r="Q117" s="209" t="s">
        <v>49</v>
      </c>
      <c r="R117" s="209" t="s">
        <v>49</v>
      </c>
      <c r="S117" s="209" t="s">
        <v>49</v>
      </c>
      <c r="T117" s="209" t="s">
        <v>49</v>
      </c>
      <c r="U117" s="209">
        <f>SUM(V117-4)</f>
        <v>41337</v>
      </c>
      <c r="V117" s="209">
        <f>SUM(W117-4)</f>
        <v>41341</v>
      </c>
      <c r="W117" s="209">
        <f>SUM(X117-3)</f>
        <v>41345</v>
      </c>
      <c r="X117" s="460">
        <v>41348</v>
      </c>
      <c r="Y117" s="210"/>
      <c r="Z117" s="210"/>
      <c r="AA117" s="543">
        <v>99653</v>
      </c>
      <c r="AB117" s="210"/>
    </row>
    <row r="118" spans="1:28" ht="25.5" x14ac:dyDescent="0.25">
      <c r="A118" s="424"/>
      <c r="B118" s="313" t="s">
        <v>1140</v>
      </c>
      <c r="C118" s="365"/>
      <c r="D118" s="539"/>
      <c r="E118" s="536"/>
      <c r="F118" s="536"/>
      <c r="G118" s="31"/>
      <c r="H118" s="31"/>
      <c r="I118" s="31"/>
      <c r="J118" s="31"/>
      <c r="K118" s="31"/>
      <c r="L118" s="31"/>
      <c r="M118" s="31"/>
      <c r="N118" s="31"/>
      <c r="O118" s="31"/>
      <c r="P118" s="32"/>
      <c r="Q118" s="32"/>
      <c r="R118" s="32"/>
      <c r="S118" s="32"/>
      <c r="T118" s="32"/>
      <c r="U118" s="32"/>
      <c r="V118" s="32"/>
      <c r="W118" s="32"/>
      <c r="X118" s="40"/>
      <c r="Y118" s="290"/>
      <c r="Z118" s="290"/>
      <c r="AA118" s="303"/>
      <c r="AB118" s="290"/>
    </row>
    <row r="119" spans="1:28" ht="25.5" x14ac:dyDescent="0.25">
      <c r="A119" s="424"/>
      <c r="B119" s="313" t="s">
        <v>1142</v>
      </c>
      <c r="C119" s="365"/>
      <c r="D119" s="539"/>
      <c r="E119" s="536"/>
      <c r="F119" s="536"/>
      <c r="G119" s="31"/>
      <c r="H119" s="31"/>
      <c r="I119" s="31"/>
      <c r="J119" s="31"/>
      <c r="K119" s="31"/>
      <c r="L119" s="31"/>
      <c r="M119" s="31"/>
      <c r="N119" s="31"/>
      <c r="O119" s="31"/>
      <c r="P119" s="32"/>
      <c r="Q119" s="32"/>
      <c r="R119" s="32"/>
      <c r="S119" s="32"/>
      <c r="T119" s="32"/>
      <c r="U119" s="32"/>
      <c r="V119" s="32"/>
      <c r="W119" s="32"/>
      <c r="X119" s="40"/>
      <c r="Y119" s="290"/>
      <c r="Z119" s="290"/>
      <c r="AA119" s="303"/>
      <c r="AB119" s="290"/>
    </row>
    <row r="120" spans="1:28" ht="25.5" x14ac:dyDescent="0.25">
      <c r="A120" s="424"/>
      <c r="B120" s="313" t="s">
        <v>1143</v>
      </c>
      <c r="C120" s="365"/>
      <c r="D120" s="539"/>
      <c r="E120" s="536"/>
      <c r="F120" s="536"/>
      <c r="G120" s="31"/>
      <c r="H120" s="31"/>
      <c r="I120" s="31"/>
      <c r="J120" s="31"/>
      <c r="K120" s="31"/>
      <c r="L120" s="31"/>
      <c r="M120" s="31"/>
      <c r="N120" s="31"/>
      <c r="O120" s="31"/>
      <c r="P120" s="32"/>
      <c r="Q120" s="32"/>
      <c r="R120" s="32"/>
      <c r="S120" s="32"/>
      <c r="T120" s="32"/>
      <c r="U120" s="32"/>
      <c r="V120" s="32"/>
      <c r="W120" s="32"/>
      <c r="X120" s="40"/>
      <c r="Y120" s="290"/>
      <c r="Z120" s="290"/>
      <c r="AA120" s="303"/>
      <c r="AB120" s="290"/>
    </row>
    <row r="121" spans="1:28" ht="25.5" x14ac:dyDescent="0.25">
      <c r="A121" s="424"/>
      <c r="B121" s="313" t="s">
        <v>1144</v>
      </c>
      <c r="C121" s="365"/>
      <c r="D121" s="539"/>
      <c r="E121" s="536"/>
      <c r="F121" s="536"/>
      <c r="G121" s="31"/>
      <c r="H121" s="31"/>
      <c r="I121" s="31"/>
      <c r="J121" s="31"/>
      <c r="K121" s="31"/>
      <c r="L121" s="31"/>
      <c r="M121" s="31"/>
      <c r="N121" s="31"/>
      <c r="O121" s="31"/>
      <c r="P121" s="32"/>
      <c r="Q121" s="32"/>
      <c r="R121" s="32"/>
      <c r="S121" s="32"/>
      <c r="T121" s="32"/>
      <c r="U121" s="32"/>
      <c r="V121" s="32"/>
      <c r="W121" s="32"/>
      <c r="X121" s="40"/>
      <c r="Y121" s="290"/>
      <c r="Z121" s="290"/>
      <c r="AA121" s="303"/>
      <c r="AB121" s="290"/>
    </row>
    <row r="122" spans="1:28" ht="25.5" x14ac:dyDescent="0.25">
      <c r="A122" s="424"/>
      <c r="B122" s="313" t="s">
        <v>1145</v>
      </c>
      <c r="C122" s="365"/>
      <c r="D122" s="539"/>
      <c r="E122" s="536"/>
      <c r="F122" s="536"/>
      <c r="G122" s="31"/>
      <c r="H122" s="31"/>
      <c r="I122" s="31"/>
      <c r="J122" s="31"/>
      <c r="K122" s="31"/>
      <c r="L122" s="31"/>
      <c r="M122" s="31"/>
      <c r="N122" s="31"/>
      <c r="O122" s="31"/>
      <c r="P122" s="32"/>
      <c r="Q122" s="32"/>
      <c r="R122" s="32"/>
      <c r="S122" s="32"/>
      <c r="T122" s="32"/>
      <c r="U122" s="32"/>
      <c r="V122" s="32"/>
      <c r="W122" s="32"/>
      <c r="X122" s="40"/>
      <c r="Y122" s="290"/>
      <c r="Z122" s="290"/>
      <c r="AA122" s="303"/>
      <c r="AB122" s="290"/>
    </row>
    <row r="123" spans="1:28" ht="25.5" x14ac:dyDescent="0.25">
      <c r="A123" s="424"/>
      <c r="B123" s="313" t="s">
        <v>1146</v>
      </c>
      <c r="C123" s="365"/>
      <c r="D123" s="539"/>
      <c r="E123" s="536"/>
      <c r="F123" s="536"/>
      <c r="G123" s="31"/>
      <c r="H123" s="31"/>
      <c r="I123" s="31"/>
      <c r="J123" s="31"/>
      <c r="K123" s="31"/>
      <c r="L123" s="31"/>
      <c r="M123" s="31"/>
      <c r="N123" s="31"/>
      <c r="O123" s="31"/>
      <c r="P123" s="32"/>
      <c r="Q123" s="32"/>
      <c r="R123" s="32"/>
      <c r="S123" s="32"/>
      <c r="T123" s="32"/>
      <c r="U123" s="32"/>
      <c r="V123" s="32"/>
      <c r="W123" s="32"/>
      <c r="X123" s="40"/>
      <c r="Y123" s="290"/>
      <c r="Z123" s="290"/>
      <c r="AA123" s="303"/>
      <c r="AB123" s="290"/>
    </row>
    <row r="124" spans="1:28" ht="25.5" x14ac:dyDescent="0.25">
      <c r="A124" s="424"/>
      <c r="B124" s="313" t="s">
        <v>1147</v>
      </c>
      <c r="C124" s="365"/>
      <c r="D124" s="539"/>
      <c r="E124" s="536"/>
      <c r="F124" s="536"/>
      <c r="G124" s="31"/>
      <c r="H124" s="31"/>
      <c r="I124" s="31"/>
      <c r="J124" s="31"/>
      <c r="K124" s="31"/>
      <c r="L124" s="31"/>
      <c r="M124" s="31"/>
      <c r="N124" s="31"/>
      <c r="O124" s="31"/>
      <c r="P124" s="32"/>
      <c r="Q124" s="32"/>
      <c r="R124" s="32"/>
      <c r="S124" s="32"/>
      <c r="T124" s="32"/>
      <c r="U124" s="32"/>
      <c r="V124" s="32"/>
      <c r="W124" s="32"/>
      <c r="X124" s="40"/>
      <c r="Y124" s="290"/>
      <c r="Z124" s="290"/>
      <c r="AA124" s="303"/>
      <c r="AB124" s="290"/>
    </row>
    <row r="125" spans="1:28" ht="25.5" x14ac:dyDescent="0.25">
      <c r="A125" s="424"/>
      <c r="B125" s="313" t="s">
        <v>1148</v>
      </c>
      <c r="C125" s="365"/>
      <c r="D125" s="539"/>
      <c r="E125" s="536"/>
      <c r="F125" s="536"/>
      <c r="G125" s="31"/>
      <c r="H125" s="31"/>
      <c r="I125" s="31"/>
      <c r="J125" s="31"/>
      <c r="K125" s="31"/>
      <c r="L125" s="31"/>
      <c r="M125" s="31"/>
      <c r="N125" s="31"/>
      <c r="O125" s="31"/>
      <c r="P125" s="32"/>
      <c r="Q125" s="32"/>
      <c r="R125" s="32"/>
      <c r="S125" s="32"/>
      <c r="T125" s="32"/>
      <c r="U125" s="32"/>
      <c r="V125" s="32"/>
      <c r="W125" s="32"/>
      <c r="X125" s="40"/>
      <c r="Y125" s="290"/>
      <c r="Z125" s="290"/>
      <c r="AA125" s="303"/>
      <c r="AB125" s="290"/>
    </row>
    <row r="126" spans="1:28" ht="25.5" x14ac:dyDescent="0.25">
      <c r="A126" s="424"/>
      <c r="B126" s="313" t="s">
        <v>1149</v>
      </c>
      <c r="C126" s="14"/>
      <c r="D126" s="539"/>
      <c r="E126" s="536"/>
      <c r="F126" s="536"/>
      <c r="G126" s="31"/>
      <c r="H126" s="31"/>
      <c r="I126" s="31"/>
      <c r="J126" s="31"/>
      <c r="K126" s="31"/>
      <c r="L126" s="31"/>
      <c r="M126" s="31"/>
      <c r="N126" s="31"/>
      <c r="O126" s="31"/>
      <c r="P126" s="32"/>
      <c r="Q126" s="32"/>
      <c r="R126" s="32"/>
      <c r="S126" s="32"/>
      <c r="T126" s="32"/>
      <c r="U126" s="32"/>
      <c r="V126" s="32"/>
      <c r="W126" s="32"/>
      <c r="X126" s="40"/>
      <c r="Y126" s="290"/>
      <c r="Z126" s="290"/>
      <c r="AA126" s="303"/>
      <c r="AB126" s="290"/>
    </row>
    <row r="127" spans="1:28" ht="25.5" x14ac:dyDescent="0.25">
      <c r="A127" s="424"/>
      <c r="B127" s="313" t="s">
        <v>1150</v>
      </c>
      <c r="C127" s="14"/>
      <c r="D127" s="539"/>
      <c r="E127" s="536"/>
      <c r="F127" s="536"/>
      <c r="G127" s="31"/>
      <c r="H127" s="31"/>
      <c r="I127" s="31"/>
      <c r="J127" s="31"/>
      <c r="K127" s="31"/>
      <c r="L127" s="31"/>
      <c r="M127" s="31"/>
      <c r="N127" s="31"/>
      <c r="O127" s="31"/>
      <c r="P127" s="32"/>
      <c r="Q127" s="32"/>
      <c r="R127" s="32"/>
      <c r="S127" s="32"/>
      <c r="T127" s="32"/>
      <c r="U127" s="32"/>
      <c r="V127" s="32"/>
      <c r="W127" s="32"/>
      <c r="X127" s="40"/>
      <c r="Y127" s="290"/>
      <c r="Z127" s="290"/>
      <c r="AA127" s="303"/>
      <c r="AB127" s="290"/>
    </row>
    <row r="128" spans="1:28" ht="25.5" x14ac:dyDescent="0.25">
      <c r="A128" s="424"/>
      <c r="B128" s="313" t="s">
        <v>1151</v>
      </c>
      <c r="C128" s="365"/>
      <c r="D128" s="539"/>
      <c r="E128" s="536"/>
      <c r="F128" s="536"/>
      <c r="G128" s="31"/>
      <c r="H128" s="31"/>
      <c r="I128" s="31"/>
      <c r="J128" s="31"/>
      <c r="K128" s="31"/>
      <c r="L128" s="31"/>
      <c r="M128" s="31"/>
      <c r="N128" s="31"/>
      <c r="O128" s="31"/>
      <c r="P128" s="32"/>
      <c r="Q128" s="32"/>
      <c r="R128" s="32"/>
      <c r="S128" s="32"/>
      <c r="T128" s="32"/>
      <c r="U128" s="32"/>
      <c r="V128" s="32"/>
      <c r="W128" s="32"/>
      <c r="X128" s="40"/>
      <c r="Y128" s="290"/>
      <c r="Z128" s="290"/>
      <c r="AA128" s="303"/>
      <c r="AB128" s="290"/>
    </row>
    <row r="129" spans="1:28" ht="25.5" x14ac:dyDescent="0.25">
      <c r="A129" s="424"/>
      <c r="B129" s="313" t="s">
        <v>1152</v>
      </c>
      <c r="C129" s="365"/>
      <c r="D129" s="539"/>
      <c r="E129" s="536"/>
      <c r="F129" s="536"/>
      <c r="G129" s="31"/>
      <c r="H129" s="31"/>
      <c r="I129" s="31"/>
      <c r="J129" s="31"/>
      <c r="K129" s="31"/>
      <c r="L129" s="31"/>
      <c r="M129" s="31"/>
      <c r="N129" s="31"/>
      <c r="O129" s="31"/>
      <c r="P129" s="32"/>
      <c r="Q129" s="32"/>
      <c r="R129" s="32"/>
      <c r="S129" s="32"/>
      <c r="T129" s="32"/>
      <c r="U129" s="32"/>
      <c r="V129" s="32"/>
      <c r="W129" s="32"/>
      <c r="X129" s="40"/>
      <c r="Y129" s="290"/>
      <c r="Z129" s="290"/>
      <c r="AA129" s="303"/>
      <c r="AB129" s="290"/>
    </row>
    <row r="130" spans="1:28" ht="25.5" x14ac:dyDescent="0.25">
      <c r="A130" s="424"/>
      <c r="B130" s="313" t="s">
        <v>1153</v>
      </c>
      <c r="C130" s="365"/>
      <c r="D130" s="539"/>
      <c r="E130" s="536"/>
      <c r="F130" s="536"/>
      <c r="G130" s="31"/>
      <c r="H130" s="31"/>
      <c r="I130" s="31"/>
      <c r="J130" s="31"/>
      <c r="K130" s="31"/>
      <c r="L130" s="31"/>
      <c r="M130" s="31"/>
      <c r="N130" s="31"/>
      <c r="O130" s="31"/>
      <c r="P130" s="32"/>
      <c r="Q130" s="32"/>
      <c r="R130" s="32"/>
      <c r="S130" s="32"/>
      <c r="T130" s="32"/>
      <c r="U130" s="32"/>
      <c r="V130" s="32"/>
      <c r="W130" s="32"/>
      <c r="X130" s="40"/>
      <c r="Y130" s="290"/>
      <c r="Z130" s="290"/>
      <c r="AA130" s="303"/>
      <c r="AB130" s="290"/>
    </row>
    <row r="131" spans="1:28" ht="25.5" x14ac:dyDescent="0.25">
      <c r="A131" s="424"/>
      <c r="B131" s="313" t="s">
        <v>1154</v>
      </c>
      <c r="C131" s="365"/>
      <c r="D131" s="539"/>
      <c r="E131" s="536"/>
      <c r="F131" s="536"/>
      <c r="G131" s="31"/>
      <c r="H131" s="31"/>
      <c r="I131" s="31"/>
      <c r="J131" s="31"/>
      <c r="K131" s="31"/>
      <c r="L131" s="31"/>
      <c r="M131" s="31"/>
      <c r="N131" s="31"/>
      <c r="O131" s="31"/>
      <c r="P131" s="32"/>
      <c r="Q131" s="32"/>
      <c r="R131" s="32"/>
      <c r="S131" s="32"/>
      <c r="T131" s="32"/>
      <c r="U131" s="32"/>
      <c r="V131" s="32"/>
      <c r="W131" s="32"/>
      <c r="X131" s="40"/>
      <c r="Y131" s="290"/>
      <c r="Z131" s="290"/>
      <c r="AA131" s="303"/>
      <c r="AB131" s="290"/>
    </row>
    <row r="132" spans="1:28" ht="25.5" x14ac:dyDescent="0.25">
      <c r="A132" s="424"/>
      <c r="B132" s="313" t="s">
        <v>1155</v>
      </c>
      <c r="C132" s="365"/>
      <c r="D132" s="539"/>
      <c r="E132" s="536"/>
      <c r="F132" s="536"/>
      <c r="G132" s="31"/>
      <c r="H132" s="31"/>
      <c r="I132" s="31"/>
      <c r="J132" s="31"/>
      <c r="K132" s="31"/>
      <c r="L132" s="31"/>
      <c r="M132" s="31"/>
      <c r="N132" s="31"/>
      <c r="O132" s="31"/>
      <c r="P132" s="32"/>
      <c r="Q132" s="32"/>
      <c r="R132" s="32"/>
      <c r="S132" s="32"/>
      <c r="T132" s="32"/>
      <c r="U132" s="32"/>
      <c r="V132" s="32"/>
      <c r="W132" s="32"/>
      <c r="X132" s="40"/>
      <c r="Y132" s="290"/>
      <c r="Z132" s="290"/>
      <c r="AA132" s="303"/>
      <c r="AB132" s="290"/>
    </row>
    <row r="133" spans="1:28" ht="38.25" x14ac:dyDescent="0.25">
      <c r="A133" s="424"/>
      <c r="B133" s="313" t="s">
        <v>1156</v>
      </c>
      <c r="C133" s="365"/>
      <c r="D133" s="539"/>
      <c r="E133" s="536"/>
      <c r="F133" s="536"/>
      <c r="G133" s="31"/>
      <c r="H133" s="31"/>
      <c r="I133" s="31"/>
      <c r="J133" s="31"/>
      <c r="K133" s="31"/>
      <c r="L133" s="31"/>
      <c r="M133" s="31"/>
      <c r="N133" s="31"/>
      <c r="O133" s="31"/>
      <c r="P133" s="32"/>
      <c r="Q133" s="32"/>
      <c r="R133" s="32"/>
      <c r="S133" s="32"/>
      <c r="T133" s="32"/>
      <c r="U133" s="32"/>
      <c r="V133" s="32"/>
      <c r="W133" s="32"/>
      <c r="X133" s="40"/>
      <c r="Y133" s="290"/>
      <c r="Z133" s="290"/>
      <c r="AA133" s="303"/>
      <c r="AB133" s="290"/>
    </row>
    <row r="134" spans="1:28" ht="15" customHeight="1" x14ac:dyDescent="0.25">
      <c r="A134" s="424"/>
      <c r="B134" s="313" t="s">
        <v>1157</v>
      </c>
      <c r="C134" s="365"/>
      <c r="D134" s="539"/>
      <c r="E134" s="536"/>
      <c r="F134" s="536"/>
      <c r="G134" s="31"/>
      <c r="H134" s="31"/>
      <c r="I134" s="31"/>
      <c r="J134" s="31"/>
      <c r="K134" s="31"/>
      <c r="L134" s="31"/>
      <c r="M134" s="31"/>
      <c r="N134" s="31"/>
      <c r="O134" s="31"/>
      <c r="P134" s="32"/>
      <c r="Q134" s="32"/>
      <c r="R134" s="32"/>
      <c r="S134" s="32"/>
      <c r="T134" s="32"/>
      <c r="U134" s="32"/>
      <c r="V134" s="32"/>
      <c r="W134" s="32"/>
      <c r="X134" s="40"/>
      <c r="Y134" s="290"/>
      <c r="Z134" s="290"/>
      <c r="AA134" s="303"/>
      <c r="AB134" s="290"/>
    </row>
    <row r="135" spans="1:28" ht="15" customHeight="1" x14ac:dyDescent="0.25">
      <c r="A135" s="424"/>
      <c r="B135" s="313" t="s">
        <v>1158</v>
      </c>
      <c r="C135" s="365"/>
      <c r="D135" s="539"/>
      <c r="E135" s="536"/>
      <c r="F135" s="536"/>
      <c r="G135" s="31"/>
      <c r="H135" s="31"/>
      <c r="I135" s="31"/>
      <c r="J135" s="31"/>
      <c r="K135" s="31"/>
      <c r="L135" s="31"/>
      <c r="M135" s="31"/>
      <c r="N135" s="31"/>
      <c r="O135" s="31"/>
      <c r="P135" s="32"/>
      <c r="Q135" s="32"/>
      <c r="R135" s="32"/>
      <c r="S135" s="32"/>
      <c r="T135" s="32"/>
      <c r="U135" s="32"/>
      <c r="V135" s="32"/>
      <c r="W135" s="32"/>
      <c r="X135" s="40"/>
      <c r="Y135" s="290"/>
      <c r="Z135" s="290"/>
      <c r="AA135" s="303"/>
      <c r="AB135" s="290"/>
    </row>
    <row r="136" spans="1:28" ht="15" customHeight="1" x14ac:dyDescent="0.25">
      <c r="A136" s="424"/>
      <c r="B136" s="313" t="s">
        <v>1159</v>
      </c>
      <c r="C136" s="365"/>
      <c r="D136" s="539"/>
      <c r="E136" s="536"/>
      <c r="F136" s="536"/>
      <c r="G136" s="31"/>
      <c r="H136" s="31"/>
      <c r="I136" s="31"/>
      <c r="J136" s="31"/>
      <c r="K136" s="31"/>
      <c r="L136" s="31"/>
      <c r="M136" s="31"/>
      <c r="N136" s="31"/>
      <c r="O136" s="31"/>
      <c r="P136" s="32"/>
      <c r="Q136" s="32"/>
      <c r="R136" s="32"/>
      <c r="S136" s="32"/>
      <c r="T136" s="32"/>
      <c r="U136" s="32"/>
      <c r="V136" s="32"/>
      <c r="W136" s="32"/>
      <c r="X136" s="40"/>
      <c r="Y136" s="290"/>
      <c r="Z136" s="290"/>
      <c r="AA136" s="303"/>
      <c r="AB136" s="290"/>
    </row>
    <row r="137" spans="1:28" s="421" customFormat="1" ht="25.5" x14ac:dyDescent="0.25">
      <c r="A137" s="470">
        <v>19</v>
      </c>
      <c r="B137" s="433" t="s">
        <v>2554</v>
      </c>
      <c r="C137" s="540" t="str">
        <f>IF(AA137&gt;=450000,"LPN",IF(AND(AA137&gt;190000,AA137&lt;470000),"LP",IF(AND(AA137&gt;=56000,AA137&lt;=190000),"3C","2C ")))</f>
        <v xml:space="preserve">2C </v>
      </c>
      <c r="D137" s="541" t="s">
        <v>1033</v>
      </c>
      <c r="E137" s="542" t="s">
        <v>1161</v>
      </c>
      <c r="F137" s="542" t="s">
        <v>1123</v>
      </c>
      <c r="G137" s="209" t="s">
        <v>49</v>
      </c>
      <c r="H137" s="209" t="s">
        <v>49</v>
      </c>
      <c r="I137" s="209" t="s">
        <v>49</v>
      </c>
      <c r="J137" s="209" t="s">
        <v>49</v>
      </c>
      <c r="K137" s="209">
        <f>SUM(L137-8)</f>
        <v>41365</v>
      </c>
      <c r="L137" s="209">
        <f>SUM(M137*1)</f>
        <v>41373</v>
      </c>
      <c r="M137" s="209">
        <f>SUM(N137*1)</f>
        <v>41373</v>
      </c>
      <c r="N137" s="209">
        <f>SUM(O137-1)</f>
        <v>41373</v>
      </c>
      <c r="O137" s="209">
        <f>SUM(U137-3)</f>
        <v>41374</v>
      </c>
      <c r="P137" s="209">
        <f>SUM(U137*1)</f>
        <v>41377</v>
      </c>
      <c r="Q137" s="209" t="s">
        <v>49</v>
      </c>
      <c r="R137" s="209" t="s">
        <v>49</v>
      </c>
      <c r="S137" s="209" t="s">
        <v>49</v>
      </c>
      <c r="T137" s="209" t="s">
        <v>49</v>
      </c>
      <c r="U137" s="209">
        <f>SUM(V137-4)</f>
        <v>41377</v>
      </c>
      <c r="V137" s="209">
        <f>SUM(W137-4)</f>
        <v>41381</v>
      </c>
      <c r="W137" s="209">
        <f>SUM(X137-3)</f>
        <v>41385</v>
      </c>
      <c r="X137" s="460">
        <v>41388</v>
      </c>
      <c r="Y137" s="210"/>
      <c r="Z137" s="210"/>
      <c r="AA137" s="543">
        <v>2000</v>
      </c>
      <c r="AB137" s="210"/>
    </row>
    <row r="138" spans="1:28" ht="25.5" x14ac:dyDescent="0.25">
      <c r="A138" s="424"/>
      <c r="B138" s="313" t="s">
        <v>1160</v>
      </c>
      <c r="C138" s="365"/>
      <c r="D138" s="539"/>
      <c r="E138" s="536"/>
      <c r="F138" s="536"/>
      <c r="G138" s="31"/>
      <c r="H138" s="31"/>
      <c r="I138" s="31"/>
      <c r="J138" s="31"/>
      <c r="K138" s="31"/>
      <c r="L138" s="31"/>
      <c r="M138" s="31"/>
      <c r="N138" s="31"/>
      <c r="O138" s="31"/>
      <c r="P138" s="32"/>
      <c r="Q138" s="32"/>
      <c r="R138" s="32"/>
      <c r="S138" s="32"/>
      <c r="T138" s="32"/>
      <c r="U138" s="32"/>
      <c r="V138" s="32"/>
      <c r="W138" s="32"/>
      <c r="X138" s="40"/>
      <c r="Y138" s="290"/>
      <c r="Z138" s="290"/>
      <c r="AA138" s="303"/>
      <c r="AB138" s="290"/>
    </row>
    <row r="139" spans="1:28" s="421" customFormat="1" ht="25.5" x14ac:dyDescent="0.25">
      <c r="A139" s="470">
        <v>20</v>
      </c>
      <c r="B139" s="433" t="s">
        <v>2555</v>
      </c>
      <c r="C139" s="540" t="str">
        <f>IF(AA139&gt;=450000,"LPN",IF(AND(AA139&gt;190000,AA139&lt;470000),"LP",IF(AND(AA139&gt;=56000,AA139&lt;=190000),"3C","2C ")))</f>
        <v xml:space="preserve">2C </v>
      </c>
      <c r="D139" s="541" t="s">
        <v>1033</v>
      </c>
      <c r="E139" s="542" t="s">
        <v>1163</v>
      </c>
      <c r="F139" s="542" t="s">
        <v>1123</v>
      </c>
      <c r="G139" s="209" t="s">
        <v>49</v>
      </c>
      <c r="H139" s="209" t="s">
        <v>49</v>
      </c>
      <c r="I139" s="209" t="s">
        <v>49</v>
      </c>
      <c r="J139" s="209" t="s">
        <v>49</v>
      </c>
      <c r="K139" s="209">
        <f>SUM(L139-8)</f>
        <v>41365</v>
      </c>
      <c r="L139" s="209">
        <f>SUM(M139*1)</f>
        <v>41373</v>
      </c>
      <c r="M139" s="209">
        <f>SUM(N139*1)</f>
        <v>41373</v>
      </c>
      <c r="N139" s="209">
        <f>SUM(O139-1)</f>
        <v>41373</v>
      </c>
      <c r="O139" s="209">
        <f>SUM(U139-3)</f>
        <v>41374</v>
      </c>
      <c r="P139" s="209">
        <f>SUM(U139*1)</f>
        <v>41377</v>
      </c>
      <c r="Q139" s="209" t="s">
        <v>49</v>
      </c>
      <c r="R139" s="209" t="s">
        <v>49</v>
      </c>
      <c r="S139" s="209" t="s">
        <v>49</v>
      </c>
      <c r="T139" s="209" t="s">
        <v>49</v>
      </c>
      <c r="U139" s="209">
        <f>SUM(V139-4)</f>
        <v>41377</v>
      </c>
      <c r="V139" s="209">
        <f>SUM(W139-4)</f>
        <v>41381</v>
      </c>
      <c r="W139" s="209">
        <f>SUM(X139-3)</f>
        <v>41385</v>
      </c>
      <c r="X139" s="460">
        <v>41388</v>
      </c>
      <c r="Y139" s="210"/>
      <c r="Z139" s="210"/>
      <c r="AA139" s="543">
        <v>8000</v>
      </c>
      <c r="AB139" s="210"/>
    </row>
    <row r="140" spans="1:28" x14ac:dyDescent="0.25">
      <c r="A140" s="424"/>
      <c r="B140" s="313" t="s">
        <v>1162</v>
      </c>
      <c r="C140" s="365"/>
      <c r="D140" s="539"/>
      <c r="E140" s="536"/>
      <c r="F140" s="536"/>
      <c r="G140" s="31"/>
      <c r="H140" s="31"/>
      <c r="I140" s="31"/>
      <c r="J140" s="31"/>
      <c r="K140" s="31"/>
      <c r="L140" s="31"/>
      <c r="M140" s="31"/>
      <c r="N140" s="31"/>
      <c r="O140" s="31"/>
      <c r="P140" s="32"/>
      <c r="Q140" s="32"/>
      <c r="R140" s="32"/>
      <c r="S140" s="32"/>
      <c r="T140" s="32"/>
      <c r="U140" s="32"/>
      <c r="V140" s="32"/>
      <c r="W140" s="32"/>
      <c r="X140" s="40"/>
      <c r="Y140" s="290"/>
      <c r="Z140" s="290"/>
      <c r="AA140" s="303"/>
      <c r="AB140" s="290"/>
    </row>
    <row r="141" spans="1:28" x14ac:dyDescent="0.25">
      <c r="A141" s="424"/>
      <c r="B141" s="313" t="s">
        <v>1164</v>
      </c>
      <c r="C141" s="365"/>
      <c r="D141" s="539"/>
      <c r="E141" s="536"/>
      <c r="F141" s="536"/>
      <c r="G141" s="31"/>
      <c r="H141" s="31"/>
      <c r="I141" s="31"/>
      <c r="J141" s="31"/>
      <c r="K141" s="31"/>
      <c r="L141" s="31"/>
      <c r="M141" s="31"/>
      <c r="N141" s="31"/>
      <c r="O141" s="31"/>
      <c r="P141" s="32"/>
      <c r="Q141" s="32"/>
      <c r="R141" s="32"/>
      <c r="S141" s="32"/>
      <c r="T141" s="32"/>
      <c r="U141" s="32"/>
      <c r="V141" s="32"/>
      <c r="W141" s="32"/>
      <c r="X141" s="40"/>
      <c r="Y141" s="290"/>
      <c r="Z141" s="290"/>
      <c r="AA141" s="303"/>
      <c r="AB141" s="290"/>
    </row>
    <row r="142" spans="1:28" s="421" customFormat="1" ht="25.5" x14ac:dyDescent="0.25">
      <c r="A142" s="470">
        <v>21</v>
      </c>
      <c r="B142" s="433" t="s">
        <v>2556</v>
      </c>
      <c r="C142" s="540" t="str">
        <f>IF(AA142&gt;=450000,"LPN",IF(AND(AA142&gt;190000,AA142&lt;470000),"LP",IF(AND(AA142&gt;=56000,AA142&lt;=190000),"3C","2C ")))</f>
        <v xml:space="preserve">2C </v>
      </c>
      <c r="D142" s="541" t="s">
        <v>1033</v>
      </c>
      <c r="E142" s="542" t="s">
        <v>1166</v>
      </c>
      <c r="F142" s="542" t="s">
        <v>1123</v>
      </c>
      <c r="G142" s="209" t="s">
        <v>49</v>
      </c>
      <c r="H142" s="209" t="s">
        <v>49</v>
      </c>
      <c r="I142" s="209" t="s">
        <v>49</v>
      </c>
      <c r="J142" s="209" t="s">
        <v>49</v>
      </c>
      <c r="K142" s="209">
        <f>SUM(L142-8)</f>
        <v>41365</v>
      </c>
      <c r="L142" s="209">
        <f>SUM(M142*1)</f>
        <v>41373</v>
      </c>
      <c r="M142" s="209">
        <f>SUM(N142*1)</f>
        <v>41373</v>
      </c>
      <c r="N142" s="209">
        <f>SUM(O142-1)</f>
        <v>41373</v>
      </c>
      <c r="O142" s="209">
        <f>SUM(U142-3)</f>
        <v>41374</v>
      </c>
      <c r="P142" s="209">
        <f>SUM(U142*1)</f>
        <v>41377</v>
      </c>
      <c r="Q142" s="209" t="s">
        <v>49</v>
      </c>
      <c r="R142" s="209" t="s">
        <v>49</v>
      </c>
      <c r="S142" s="209" t="s">
        <v>49</v>
      </c>
      <c r="T142" s="209" t="s">
        <v>49</v>
      </c>
      <c r="U142" s="209">
        <f>SUM(V142-4)</f>
        <v>41377</v>
      </c>
      <c r="V142" s="209">
        <f>SUM(W142-4)</f>
        <v>41381</v>
      </c>
      <c r="W142" s="209">
        <f>SUM(X142-3)</f>
        <v>41385</v>
      </c>
      <c r="X142" s="460">
        <v>41388</v>
      </c>
      <c r="Y142" s="210"/>
      <c r="Z142" s="210"/>
      <c r="AA142" s="543">
        <v>20000</v>
      </c>
      <c r="AB142" s="210"/>
    </row>
    <row r="143" spans="1:28" ht="38.25" x14ac:dyDescent="0.25">
      <c r="A143" s="424"/>
      <c r="B143" s="313" t="s">
        <v>1165</v>
      </c>
      <c r="C143" s="365"/>
      <c r="D143" s="539"/>
      <c r="E143" s="536"/>
      <c r="F143" s="536"/>
      <c r="G143" s="31"/>
      <c r="H143" s="31"/>
      <c r="I143" s="31"/>
      <c r="J143" s="31"/>
      <c r="K143" s="31"/>
      <c r="L143" s="31"/>
      <c r="M143" s="31"/>
      <c r="N143" s="31"/>
      <c r="O143" s="31"/>
      <c r="P143" s="32"/>
      <c r="Q143" s="32"/>
      <c r="R143" s="32"/>
      <c r="S143" s="32"/>
      <c r="T143" s="32"/>
      <c r="U143" s="32"/>
      <c r="V143" s="32"/>
      <c r="W143" s="32"/>
      <c r="X143" s="40"/>
      <c r="Y143" s="290"/>
      <c r="Z143" s="290"/>
      <c r="AA143" s="303"/>
      <c r="AB143" s="290"/>
    </row>
    <row r="144" spans="1:28" s="421" customFormat="1" ht="30" customHeight="1" x14ac:dyDescent="0.25">
      <c r="A144" s="470">
        <v>22</v>
      </c>
      <c r="B144" s="433" t="s">
        <v>2557</v>
      </c>
      <c r="C144" s="540" t="str">
        <f>IF(AA144&gt;=450000,"LPN",IF(AND(AA144&gt;190000,AA144&lt;470000),"LP",IF(AND(AA144&gt;=56000,AA144&lt;=190000),"3C","2C ")))</f>
        <v xml:space="preserve">2C </v>
      </c>
      <c r="D144" s="541" t="s">
        <v>1033</v>
      </c>
      <c r="E144" s="542" t="s">
        <v>1168</v>
      </c>
      <c r="F144" s="542" t="s">
        <v>1097</v>
      </c>
      <c r="G144" s="209" t="s">
        <v>49</v>
      </c>
      <c r="H144" s="209" t="s">
        <v>49</v>
      </c>
      <c r="I144" s="209" t="s">
        <v>49</v>
      </c>
      <c r="J144" s="209" t="s">
        <v>49</v>
      </c>
      <c r="K144" s="209">
        <f>SUM(L144-8)</f>
        <v>41409</v>
      </c>
      <c r="L144" s="209">
        <f>SUM(M144*1)</f>
        <v>41417</v>
      </c>
      <c r="M144" s="209">
        <f>SUM(N144*1)</f>
        <v>41417</v>
      </c>
      <c r="N144" s="209">
        <f>SUM(O144-1)</f>
        <v>41417</v>
      </c>
      <c r="O144" s="209">
        <f>SUM(U144-3)</f>
        <v>41418</v>
      </c>
      <c r="P144" s="209">
        <f>SUM(U144*1)</f>
        <v>41421</v>
      </c>
      <c r="Q144" s="209" t="s">
        <v>49</v>
      </c>
      <c r="R144" s="209" t="s">
        <v>49</v>
      </c>
      <c r="S144" s="209" t="s">
        <v>49</v>
      </c>
      <c r="T144" s="209" t="s">
        <v>49</v>
      </c>
      <c r="U144" s="209">
        <f>SUM(V144-4)</f>
        <v>41421</v>
      </c>
      <c r="V144" s="209">
        <f>SUM(W144-4)</f>
        <v>41425</v>
      </c>
      <c r="W144" s="209">
        <f>SUM(X144-3)</f>
        <v>41429</v>
      </c>
      <c r="X144" s="460">
        <v>41432</v>
      </c>
      <c r="Y144" s="210"/>
      <c r="Z144" s="210"/>
      <c r="AA144" s="543">
        <v>4000</v>
      </c>
      <c r="AB144" s="210"/>
    </row>
    <row r="145" spans="1:28" ht="15" customHeight="1" x14ac:dyDescent="0.25">
      <c r="A145" s="424"/>
      <c r="B145" s="313" t="s">
        <v>1167</v>
      </c>
      <c r="C145" s="365"/>
      <c r="D145" s="539"/>
      <c r="E145" s="536"/>
      <c r="F145" s="536"/>
      <c r="G145" s="31"/>
      <c r="H145" s="31"/>
      <c r="I145" s="31"/>
      <c r="J145" s="31"/>
      <c r="K145" s="31"/>
      <c r="L145" s="31"/>
      <c r="M145" s="31"/>
      <c r="N145" s="31"/>
      <c r="O145" s="31"/>
      <c r="P145" s="32"/>
      <c r="Q145" s="32"/>
      <c r="R145" s="32"/>
      <c r="S145" s="32"/>
      <c r="T145" s="32"/>
      <c r="U145" s="32"/>
      <c r="V145" s="32"/>
      <c r="W145" s="32"/>
      <c r="X145" s="40"/>
      <c r="Y145" s="290"/>
      <c r="Z145" s="290"/>
      <c r="AA145" s="303"/>
      <c r="AB145" s="290"/>
    </row>
    <row r="146" spans="1:28" x14ac:dyDescent="0.25">
      <c r="A146" s="424"/>
      <c r="B146" s="313"/>
      <c r="C146" s="365"/>
      <c r="D146" s="539"/>
      <c r="E146" s="536"/>
      <c r="F146" s="536"/>
      <c r="G146" s="15"/>
      <c r="H146" s="15"/>
      <c r="I146" s="15"/>
      <c r="J146" s="15"/>
      <c r="K146" s="15"/>
      <c r="L146" s="15"/>
      <c r="M146" s="15"/>
      <c r="N146" s="15"/>
      <c r="O146" s="15"/>
      <c r="P146" s="15"/>
      <c r="Q146" s="15"/>
      <c r="R146" s="16"/>
      <c r="S146" s="16"/>
      <c r="T146" s="16"/>
      <c r="U146" s="16"/>
      <c r="V146" s="16"/>
      <c r="W146" s="16"/>
      <c r="X146" s="16"/>
      <c r="Y146" s="290"/>
      <c r="Z146" s="290"/>
      <c r="AA146" s="303"/>
      <c r="AB146" s="290"/>
    </row>
    <row r="147" spans="1:28" x14ac:dyDescent="0.25">
      <c r="A147" s="548"/>
      <c r="B147" s="764" t="s">
        <v>258</v>
      </c>
      <c r="C147" s="661" t="s">
        <v>36</v>
      </c>
      <c r="D147" s="661"/>
      <c r="E147" s="661"/>
      <c r="F147" s="661"/>
      <c r="G147" s="661"/>
      <c r="H147" s="661"/>
      <c r="I147" s="661"/>
      <c r="J147" s="661"/>
      <c r="K147" s="661"/>
      <c r="L147" s="661"/>
      <c r="M147" s="661"/>
      <c r="N147" s="661"/>
      <c r="O147" s="661"/>
      <c r="P147" s="661"/>
      <c r="Q147" s="661"/>
      <c r="R147" s="661"/>
      <c r="S147" s="661"/>
      <c r="T147" s="661"/>
      <c r="U147" s="661"/>
      <c r="V147" s="661"/>
      <c r="W147" s="661"/>
      <c r="X147" s="661"/>
      <c r="Y147" s="661"/>
      <c r="Z147" s="661"/>
      <c r="AA147" s="61">
        <f>SUM(AA13:AA146)</f>
        <v>300999</v>
      </c>
      <c r="AB147" s="304" t="e">
        <f>SUM(#REF!,AB129)</f>
        <v>#REF!</v>
      </c>
    </row>
    <row r="148" spans="1:28" ht="16.5" thickBot="1" x14ac:dyDescent="0.3">
      <c r="A148" s="549"/>
      <c r="B148" s="783"/>
      <c r="C148" s="784" t="s">
        <v>37</v>
      </c>
      <c r="D148" s="784"/>
      <c r="E148" s="784"/>
      <c r="F148" s="785"/>
      <c r="G148" s="785"/>
      <c r="H148" s="785"/>
      <c r="I148" s="785"/>
      <c r="J148" s="785"/>
      <c r="K148" s="785"/>
      <c r="L148" s="785"/>
      <c r="M148" s="785"/>
      <c r="N148" s="785"/>
      <c r="O148" s="785"/>
      <c r="P148" s="785"/>
      <c r="Q148" s="785"/>
      <c r="R148" s="785"/>
      <c r="S148" s="785"/>
      <c r="T148" s="785"/>
      <c r="U148" s="785"/>
      <c r="V148" s="785"/>
      <c r="W148" s="785"/>
      <c r="X148" s="785"/>
      <c r="Y148" s="785"/>
      <c r="Z148" s="785"/>
      <c r="AA148" s="305" t="e">
        <f>SUM(#REF!)</f>
        <v>#REF!</v>
      </c>
      <c r="AB148" s="306" t="e">
        <f>SUM(#REF!)</f>
        <v>#REF!</v>
      </c>
    </row>
    <row r="149" spans="1:28" ht="15.75" thickTop="1" x14ac:dyDescent="0.25">
      <c r="A149" s="550"/>
      <c r="B149" s="449"/>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row>
    <row r="150" spans="1:28" x14ac:dyDescent="0.25">
      <c r="A150" s="550"/>
      <c r="B150" s="450"/>
      <c r="C150" s="69"/>
      <c r="D150" s="69"/>
      <c r="E150" s="69"/>
      <c r="F150" s="70"/>
      <c r="G150" s="70"/>
      <c r="H150" s="70"/>
      <c r="I150" s="70"/>
      <c r="J150" s="70"/>
      <c r="K150" s="70"/>
      <c r="L150" s="70"/>
      <c r="M150" s="70"/>
      <c r="N150" s="70"/>
      <c r="O150" s="70"/>
      <c r="P150" s="70"/>
      <c r="Q150" s="71"/>
      <c r="R150" s="71"/>
      <c r="S150" s="64"/>
      <c r="T150" s="64"/>
      <c r="U150" s="64"/>
      <c r="V150" s="64"/>
      <c r="W150" s="72"/>
      <c r="X150" s="64"/>
      <c r="Y150" s="64"/>
      <c r="Z150" s="74"/>
    </row>
    <row r="151" spans="1:28" ht="31.5" x14ac:dyDescent="0.25">
      <c r="A151" s="550"/>
      <c r="B151" s="451" t="s">
        <v>259</v>
      </c>
      <c r="C151" s="76"/>
      <c r="D151" s="77" t="s">
        <v>262</v>
      </c>
      <c r="E151" s="77"/>
      <c r="F151" s="78"/>
      <c r="G151" s="220" t="s">
        <v>260</v>
      </c>
      <c r="H151" s="651"/>
      <c r="I151" s="652"/>
      <c r="J151" s="80"/>
      <c r="K151" s="80"/>
      <c r="L151" s="81" t="s">
        <v>261</v>
      </c>
      <c r="M151" s="82"/>
      <c r="N151" s="77" t="s">
        <v>262</v>
      </c>
      <c r="O151" s="78"/>
      <c r="P151" s="118" t="s">
        <v>263</v>
      </c>
      <c r="Q151" s="76"/>
      <c r="R151" s="84"/>
      <c r="S151" s="85"/>
      <c r="T151" s="86" t="s">
        <v>264</v>
      </c>
      <c r="U151" s="82"/>
      <c r="V151" s="82"/>
      <c r="W151" s="87" t="s">
        <v>262</v>
      </c>
      <c r="X151" s="85"/>
      <c r="Y151" s="653" t="s">
        <v>265</v>
      </c>
      <c r="Z151" s="654"/>
      <c r="AA151" s="651"/>
      <c r="AB151" s="652"/>
    </row>
    <row r="152" spans="1:28" ht="31.5" x14ac:dyDescent="0.25">
      <c r="A152" s="550"/>
      <c r="B152" s="452" t="s">
        <v>266</v>
      </c>
      <c r="C152" s="90"/>
      <c r="D152" s="91" t="s">
        <v>262</v>
      </c>
      <c r="E152" s="91"/>
      <c r="F152" s="78"/>
      <c r="G152" s="220" t="s">
        <v>267</v>
      </c>
      <c r="H152" s="651"/>
      <c r="I152" s="652"/>
      <c r="J152" s="80"/>
      <c r="K152" s="80"/>
      <c r="L152" s="92" t="s">
        <v>268</v>
      </c>
      <c r="M152" s="93"/>
      <c r="N152" s="91" t="s">
        <v>262</v>
      </c>
      <c r="O152" s="78"/>
      <c r="P152" s="94" t="s">
        <v>269</v>
      </c>
      <c r="Q152" s="90"/>
      <c r="R152" s="95"/>
      <c r="S152" s="85"/>
      <c r="T152" s="96" t="s">
        <v>270</v>
      </c>
      <c r="U152" s="97"/>
      <c r="V152" s="93"/>
      <c r="W152" s="98" t="s">
        <v>262</v>
      </c>
      <c r="X152" s="85"/>
      <c r="Y152" s="653" t="s">
        <v>271</v>
      </c>
      <c r="Z152" s="654"/>
      <c r="AA152" s="651"/>
      <c r="AB152" s="652"/>
    </row>
    <row r="153" spans="1:28" x14ac:dyDescent="0.25">
      <c r="A153" s="550"/>
      <c r="B153" s="453"/>
      <c r="C153" s="1"/>
      <c r="D153" s="1"/>
      <c r="E153" s="1"/>
      <c r="F153" s="99"/>
      <c r="G153" s="99"/>
      <c r="H153" s="99"/>
      <c r="I153" s="99"/>
      <c r="J153" s="99"/>
      <c r="K153" s="99"/>
      <c r="L153" s="99"/>
      <c r="M153" s="99"/>
      <c r="N153" s="99"/>
      <c r="O153" s="99"/>
      <c r="P153" s="99"/>
      <c r="Q153" s="100"/>
      <c r="R153" s="100"/>
      <c r="S153" s="100"/>
      <c r="T153" s="100"/>
      <c r="U153" s="100"/>
      <c r="V153" s="100"/>
      <c r="W153" s="100"/>
      <c r="X153" s="100"/>
      <c r="Y153" s="100"/>
      <c r="Z153" s="100"/>
      <c r="AA153" s="100"/>
    </row>
    <row r="154" spans="1:28" x14ac:dyDescent="0.25">
      <c r="A154" s="550"/>
      <c r="F154" s="99"/>
      <c r="G154" s="99"/>
      <c r="H154" s="99"/>
      <c r="I154" s="99"/>
      <c r="J154" s="99"/>
      <c r="K154" s="99"/>
      <c r="L154" s="99"/>
      <c r="M154" s="99"/>
      <c r="N154" s="99"/>
      <c r="O154" s="99"/>
      <c r="P154" s="99"/>
      <c r="Q154" s="100"/>
      <c r="R154" s="100"/>
      <c r="S154" s="100"/>
      <c r="T154" s="100"/>
      <c r="U154" s="100"/>
      <c r="V154" s="100"/>
      <c r="W154" s="100"/>
      <c r="X154" s="100"/>
      <c r="Y154" s="100"/>
      <c r="Z154" s="100"/>
      <c r="AA154" s="100"/>
    </row>
    <row r="155" spans="1:28" x14ac:dyDescent="0.25">
      <c r="A155" s="550"/>
      <c r="B155" s="453"/>
      <c r="C155" s="1"/>
      <c r="D155" s="642" t="s">
        <v>1027</v>
      </c>
      <c r="E155" s="643"/>
      <c r="F155" s="643"/>
      <c r="G155" s="643"/>
      <c r="H155" s="643"/>
      <c r="I155" s="643"/>
      <c r="J155" s="643"/>
      <c r="K155" s="643"/>
      <c r="L155" s="643"/>
      <c r="M155" s="643"/>
      <c r="N155" s="643"/>
      <c r="O155" s="643"/>
      <c r="P155" s="643"/>
      <c r="Q155" s="643"/>
      <c r="R155" s="643"/>
      <c r="S155" s="643"/>
      <c r="T155" s="643"/>
      <c r="U155" s="643"/>
      <c r="V155" s="643"/>
      <c r="W155" s="644"/>
    </row>
    <row r="156" spans="1:28" x14ac:dyDescent="0.25">
      <c r="B156" s="453"/>
      <c r="C156" s="1"/>
      <c r="D156" s="645"/>
      <c r="E156" s="646"/>
      <c r="F156" s="646"/>
      <c r="G156" s="646"/>
      <c r="H156" s="646"/>
      <c r="I156" s="646"/>
      <c r="J156" s="646"/>
      <c r="K156" s="646"/>
      <c r="L156" s="646"/>
      <c r="M156" s="646"/>
      <c r="N156" s="646"/>
      <c r="O156" s="646"/>
      <c r="P156" s="646"/>
      <c r="Q156" s="646"/>
      <c r="R156" s="646"/>
      <c r="S156" s="646"/>
      <c r="T156" s="646"/>
      <c r="U156" s="646"/>
      <c r="V156" s="646"/>
      <c r="W156" s="647"/>
    </row>
    <row r="157" spans="1:28" x14ac:dyDescent="0.25">
      <c r="D157" s="102"/>
      <c r="E157" s="64"/>
      <c r="F157" s="64"/>
      <c r="G157" s="64"/>
      <c r="H157" s="64"/>
      <c r="I157" s="64"/>
      <c r="J157" s="64"/>
      <c r="K157" s="64"/>
      <c r="L157" s="64"/>
      <c r="M157" s="64"/>
      <c r="N157" s="64"/>
      <c r="O157" s="64"/>
      <c r="P157" s="64"/>
      <c r="Q157" s="103"/>
      <c r="R157" s="64"/>
      <c r="S157" s="103"/>
      <c r="T157" s="103"/>
      <c r="U157" s="103"/>
      <c r="V157" s="103"/>
      <c r="W157" s="104"/>
    </row>
    <row r="158" spans="1:28" ht="15.75" x14ac:dyDescent="0.25">
      <c r="D158" s="780" t="s">
        <v>1064</v>
      </c>
      <c r="E158" s="781"/>
      <c r="F158" s="781"/>
      <c r="G158" s="781"/>
      <c r="H158" s="781"/>
      <c r="I158" s="781"/>
      <c r="J158" s="781"/>
      <c r="K158" s="781"/>
      <c r="L158" s="781"/>
      <c r="M158" s="781"/>
      <c r="N158" s="781"/>
      <c r="O158" s="781"/>
      <c r="P158" s="781"/>
      <c r="Q158" s="781"/>
      <c r="R158" s="781"/>
      <c r="S158" s="781"/>
      <c r="T158" s="781"/>
      <c r="U158" s="781"/>
      <c r="V158" s="781"/>
      <c r="W158" s="782"/>
    </row>
    <row r="159" spans="1:28" ht="15.75" x14ac:dyDescent="0.25">
      <c r="D159" s="780" t="s">
        <v>1065</v>
      </c>
      <c r="E159" s="781"/>
      <c r="F159" s="781"/>
      <c r="G159" s="781"/>
      <c r="H159" s="781"/>
      <c r="I159" s="781"/>
      <c r="J159" s="781"/>
      <c r="K159" s="781"/>
      <c r="L159" s="781"/>
      <c r="M159" s="781"/>
      <c r="N159" s="781"/>
      <c r="O159" s="781"/>
      <c r="P159" s="781"/>
      <c r="Q159" s="781"/>
      <c r="R159" s="781"/>
      <c r="S159" s="781"/>
      <c r="T159" s="781"/>
      <c r="U159" s="781"/>
      <c r="V159" s="781"/>
      <c r="W159" s="782"/>
      <c r="X159" s="99"/>
      <c r="Y159" s="99"/>
      <c r="Z159" s="99"/>
      <c r="AA159" s="99"/>
    </row>
  </sheetData>
  <mergeCells count="44">
    <mergeCell ref="A11:A12"/>
    <mergeCell ref="D155:W156"/>
    <mergeCell ref="D158:W158"/>
    <mergeCell ref="D159:W159"/>
    <mergeCell ref="H151:I151"/>
    <mergeCell ref="B147:B148"/>
    <mergeCell ref="C147:Z147"/>
    <mergeCell ref="C148:Z148"/>
    <mergeCell ref="Y11:Y12"/>
    <mergeCell ref="Z11:Z12"/>
    <mergeCell ref="Y151:Z151"/>
    <mergeCell ref="AA151:AB151"/>
    <mergeCell ref="H152:I152"/>
    <mergeCell ref="Y152:Z152"/>
    <mergeCell ref="AA152:AB152"/>
    <mergeCell ref="B1:AB1"/>
    <mergeCell ref="B2:AB2"/>
    <mergeCell ref="B3:AB3"/>
    <mergeCell ref="B4:AB4"/>
    <mergeCell ref="B5:AB5"/>
    <mergeCell ref="W8:X8"/>
    <mergeCell ref="Y8:AB9"/>
    <mergeCell ref="G9:H9"/>
    <mergeCell ref="I9:J9"/>
    <mergeCell ref="K9:L9"/>
    <mergeCell ref="M9:N9"/>
    <mergeCell ref="O9:P9"/>
    <mergeCell ref="Q9:R9"/>
    <mergeCell ref="AA11:AA12"/>
    <mergeCell ref="AB11:AB12"/>
    <mergeCell ref="S9:T9"/>
    <mergeCell ref="D10:E10"/>
    <mergeCell ref="B11:B12"/>
    <mergeCell ref="C11:C12"/>
    <mergeCell ref="D11:E11"/>
    <mergeCell ref="F11:F12"/>
    <mergeCell ref="A7:F9"/>
    <mergeCell ref="G7:AB7"/>
    <mergeCell ref="G8:J8"/>
    <mergeCell ref="K8:N8"/>
    <mergeCell ref="O8:R8"/>
    <mergeCell ref="U9:V9"/>
    <mergeCell ref="W9:X9"/>
    <mergeCell ref="S8:V8"/>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49"/>
  <sheetViews>
    <sheetView workbookViewId="0">
      <selection activeCell="D11" sqref="D11"/>
    </sheetView>
  </sheetViews>
  <sheetFormatPr baseColWidth="10" defaultRowHeight="15" x14ac:dyDescent="0.25"/>
  <cols>
    <col min="2" max="2" width="26.5703125" style="454" customWidth="1"/>
    <col min="5" max="5" width="14.42578125" customWidth="1"/>
  </cols>
  <sheetData>
    <row r="1" spans="1:28" ht="15.75" x14ac:dyDescent="0.25">
      <c r="A1" s="242"/>
      <c r="B1" s="786" t="s">
        <v>0</v>
      </c>
      <c r="C1" s="786"/>
      <c r="D1" s="786"/>
      <c r="E1" s="786"/>
      <c r="F1" s="786"/>
      <c r="G1" s="786"/>
      <c r="H1" s="786"/>
      <c r="I1" s="786"/>
      <c r="J1" s="786"/>
      <c r="K1" s="786"/>
      <c r="L1" s="786"/>
      <c r="M1" s="786"/>
      <c r="N1" s="786"/>
      <c r="O1" s="786"/>
      <c r="P1" s="786"/>
      <c r="Q1" s="786"/>
      <c r="R1" s="786"/>
      <c r="S1" s="786"/>
      <c r="T1" s="786"/>
      <c r="U1" s="786"/>
      <c r="V1" s="786"/>
      <c r="W1" s="786"/>
      <c r="X1" s="786"/>
      <c r="Y1" s="786"/>
      <c r="Z1" s="786"/>
      <c r="AA1" s="786"/>
      <c r="AB1" s="786"/>
    </row>
    <row r="2" spans="1:28" ht="15.75" x14ac:dyDescent="0.25">
      <c r="A2" s="243"/>
      <c r="B2" s="786" t="s">
        <v>875</v>
      </c>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row>
    <row r="3" spans="1:28" ht="15.75" x14ac:dyDescent="0.25">
      <c r="A3" s="243"/>
      <c r="B3" s="786" t="s">
        <v>876</v>
      </c>
      <c r="C3" s="786"/>
      <c r="D3" s="786"/>
      <c r="E3" s="786"/>
      <c r="F3" s="786"/>
      <c r="G3" s="786"/>
      <c r="H3" s="786"/>
      <c r="I3" s="786"/>
      <c r="J3" s="786"/>
      <c r="K3" s="786"/>
      <c r="L3" s="786"/>
      <c r="M3" s="786"/>
      <c r="N3" s="786"/>
      <c r="O3" s="786"/>
      <c r="P3" s="786"/>
      <c r="Q3" s="786"/>
      <c r="R3" s="786"/>
      <c r="S3" s="786"/>
      <c r="T3" s="786"/>
      <c r="U3" s="786"/>
      <c r="V3" s="786"/>
      <c r="W3" s="786"/>
      <c r="X3" s="786"/>
      <c r="Y3" s="786"/>
      <c r="Z3" s="786"/>
      <c r="AA3" s="786"/>
      <c r="AB3" s="786"/>
    </row>
    <row r="4" spans="1:28" ht="15.75" x14ac:dyDescent="0.25">
      <c r="A4" s="243"/>
      <c r="B4" s="786" t="s">
        <v>877</v>
      </c>
      <c r="C4" s="786"/>
      <c r="D4" s="786"/>
      <c r="E4" s="786"/>
      <c r="F4" s="786"/>
      <c r="G4" s="786"/>
      <c r="H4" s="786"/>
      <c r="I4" s="786"/>
      <c r="J4" s="786"/>
      <c r="K4" s="786"/>
      <c r="L4" s="786"/>
      <c r="M4" s="786"/>
      <c r="N4" s="786"/>
      <c r="O4" s="786"/>
      <c r="P4" s="786"/>
      <c r="Q4" s="786"/>
      <c r="R4" s="786"/>
      <c r="S4" s="786"/>
      <c r="T4" s="786"/>
      <c r="U4" s="786"/>
      <c r="V4" s="786"/>
      <c r="W4" s="786"/>
      <c r="X4" s="786"/>
      <c r="Y4" s="786"/>
      <c r="Z4" s="786"/>
      <c r="AA4" s="786"/>
      <c r="AB4" s="786"/>
    </row>
    <row r="5" spans="1:28" x14ac:dyDescent="0.25">
      <c r="A5" s="787" t="s">
        <v>4</v>
      </c>
      <c r="B5" s="787"/>
      <c r="C5" s="787"/>
      <c r="D5" s="787"/>
      <c r="E5" s="787"/>
      <c r="F5" s="787"/>
      <c r="G5" s="788" t="s">
        <v>5</v>
      </c>
      <c r="H5" s="788"/>
      <c r="I5" s="788"/>
      <c r="J5" s="788"/>
      <c r="K5" s="788"/>
      <c r="L5" s="788"/>
      <c r="M5" s="788"/>
      <c r="N5" s="788"/>
      <c r="O5" s="788"/>
      <c r="P5" s="788"/>
      <c r="Q5" s="788"/>
      <c r="R5" s="788"/>
      <c r="S5" s="788"/>
      <c r="T5" s="788"/>
      <c r="U5" s="788"/>
      <c r="V5" s="788"/>
      <c r="W5" s="788"/>
      <c r="X5" s="788"/>
      <c r="Y5" s="788"/>
      <c r="Z5" s="788"/>
      <c r="AA5" s="788"/>
      <c r="AB5" s="789"/>
    </row>
    <row r="6" spans="1:28" x14ac:dyDescent="0.25">
      <c r="A6" s="787"/>
      <c r="B6" s="787"/>
      <c r="C6" s="787"/>
      <c r="D6" s="787"/>
      <c r="E6" s="787"/>
      <c r="F6" s="787"/>
      <c r="G6" s="788" t="s">
        <v>6</v>
      </c>
      <c r="H6" s="788"/>
      <c r="I6" s="788"/>
      <c r="J6" s="789"/>
      <c r="K6" s="790" t="s">
        <v>7</v>
      </c>
      <c r="L6" s="788"/>
      <c r="M6" s="788"/>
      <c r="N6" s="789"/>
      <c r="O6" s="790" t="s">
        <v>8</v>
      </c>
      <c r="P6" s="788"/>
      <c r="Q6" s="788"/>
      <c r="R6" s="788"/>
      <c r="S6" s="790" t="s">
        <v>9</v>
      </c>
      <c r="T6" s="788"/>
      <c r="U6" s="788"/>
      <c r="V6" s="789"/>
      <c r="W6" s="790" t="s">
        <v>10</v>
      </c>
      <c r="X6" s="789"/>
      <c r="Y6" s="791" t="s">
        <v>11</v>
      </c>
      <c r="Z6" s="792"/>
      <c r="AA6" s="792"/>
      <c r="AB6" s="793"/>
    </row>
    <row r="7" spans="1:28" ht="25.5" customHeight="1" thickBot="1" x14ac:dyDescent="0.3">
      <c r="A7" s="787"/>
      <c r="B7" s="787"/>
      <c r="C7" s="787"/>
      <c r="D7" s="787"/>
      <c r="E7" s="787"/>
      <c r="F7" s="787"/>
      <c r="G7" s="797" t="s">
        <v>12</v>
      </c>
      <c r="H7" s="798"/>
      <c r="I7" s="799" t="s">
        <v>878</v>
      </c>
      <c r="J7" s="800"/>
      <c r="K7" s="801" t="s">
        <v>14</v>
      </c>
      <c r="L7" s="800"/>
      <c r="M7" s="801" t="s">
        <v>15</v>
      </c>
      <c r="N7" s="800"/>
      <c r="O7" s="801" t="s">
        <v>879</v>
      </c>
      <c r="P7" s="800"/>
      <c r="Q7" s="801" t="s">
        <v>17</v>
      </c>
      <c r="R7" s="800"/>
      <c r="S7" s="801" t="s">
        <v>18</v>
      </c>
      <c r="T7" s="800"/>
      <c r="U7" s="801" t="s">
        <v>19</v>
      </c>
      <c r="V7" s="800"/>
      <c r="W7" s="801" t="s">
        <v>880</v>
      </c>
      <c r="X7" s="800"/>
      <c r="Y7" s="794"/>
      <c r="Z7" s="795"/>
      <c r="AA7" s="795"/>
      <c r="AB7" s="796"/>
    </row>
    <row r="8" spans="1:28" ht="36.75" thickTop="1" x14ac:dyDescent="0.25">
      <c r="A8" s="247" t="s">
        <v>21</v>
      </c>
      <c r="B8" s="244" t="s">
        <v>22</v>
      </c>
      <c r="C8" s="140" t="s">
        <v>23</v>
      </c>
      <c r="D8" s="803" t="s">
        <v>24</v>
      </c>
      <c r="E8" s="804"/>
      <c r="F8" s="141" t="s">
        <v>25</v>
      </c>
      <c r="G8" s="245" t="s">
        <v>26</v>
      </c>
      <c r="H8" s="245" t="s">
        <v>27</v>
      </c>
      <c r="I8" s="245" t="s">
        <v>26</v>
      </c>
      <c r="J8" s="245" t="s">
        <v>27</v>
      </c>
      <c r="K8" s="245" t="s">
        <v>26</v>
      </c>
      <c r="L8" s="245" t="s">
        <v>27</v>
      </c>
      <c r="M8" s="245" t="s">
        <v>26</v>
      </c>
      <c r="N8" s="245" t="s">
        <v>27</v>
      </c>
      <c r="O8" s="245" t="s">
        <v>26</v>
      </c>
      <c r="P8" s="245" t="s">
        <v>27</v>
      </c>
      <c r="Q8" s="141" t="s">
        <v>26</v>
      </c>
      <c r="R8" s="141" t="s">
        <v>27</v>
      </c>
      <c r="S8" s="141" t="s">
        <v>26</v>
      </c>
      <c r="T8" s="141" t="s">
        <v>27</v>
      </c>
      <c r="U8" s="141" t="s">
        <v>26</v>
      </c>
      <c r="V8" s="141" t="s">
        <v>27</v>
      </c>
      <c r="W8" s="141" t="s">
        <v>26</v>
      </c>
      <c r="X8" s="144" t="s">
        <v>27</v>
      </c>
      <c r="Y8" s="140" t="s">
        <v>28</v>
      </c>
      <c r="Z8" s="140" t="s">
        <v>29</v>
      </c>
      <c r="AA8" s="144" t="s">
        <v>30</v>
      </c>
      <c r="AB8" s="140" t="s">
        <v>31</v>
      </c>
    </row>
    <row r="9" spans="1:28" x14ac:dyDescent="0.25">
      <c r="A9" s="805"/>
      <c r="B9" s="807" t="s">
        <v>32</v>
      </c>
      <c r="C9" s="808" t="s">
        <v>33</v>
      </c>
      <c r="D9" s="809" t="s">
        <v>34</v>
      </c>
      <c r="E9" s="810"/>
      <c r="F9" s="638" t="s">
        <v>35</v>
      </c>
      <c r="G9" s="238" t="s">
        <v>36</v>
      </c>
      <c r="H9" s="238" t="s">
        <v>36</v>
      </c>
      <c r="I9" s="238" t="s">
        <v>36</v>
      </c>
      <c r="J9" s="238" t="s">
        <v>36</v>
      </c>
      <c r="K9" s="238" t="s">
        <v>36</v>
      </c>
      <c r="L9" s="238" t="s">
        <v>36</v>
      </c>
      <c r="M9" s="238" t="s">
        <v>36</v>
      </c>
      <c r="N9" s="238" t="s">
        <v>36</v>
      </c>
      <c r="O9" s="238" t="s">
        <v>36</v>
      </c>
      <c r="P9" s="238" t="s">
        <v>36</v>
      </c>
      <c r="Q9" s="238" t="s">
        <v>36</v>
      </c>
      <c r="R9" s="238" t="s">
        <v>36</v>
      </c>
      <c r="S9" s="238" t="s">
        <v>36</v>
      </c>
      <c r="T9" s="238" t="s">
        <v>36</v>
      </c>
      <c r="U9" s="238" t="s">
        <v>36</v>
      </c>
      <c r="V9" s="238" t="s">
        <v>36</v>
      </c>
      <c r="W9" s="238" t="s">
        <v>36</v>
      </c>
      <c r="X9" s="240" t="s">
        <v>36</v>
      </c>
      <c r="Y9" s="802" t="s">
        <v>37</v>
      </c>
      <c r="Z9" s="802" t="s">
        <v>37</v>
      </c>
      <c r="AA9" s="698"/>
      <c r="AB9" s="802" t="s">
        <v>37</v>
      </c>
    </row>
    <row r="10" spans="1:28" ht="43.5" customHeight="1" x14ac:dyDescent="0.25">
      <c r="A10" s="806"/>
      <c r="B10" s="807"/>
      <c r="C10" s="808"/>
      <c r="D10" s="246" t="s">
        <v>38</v>
      </c>
      <c r="E10" s="248" t="s">
        <v>39</v>
      </c>
      <c r="F10" s="638"/>
      <c r="G10" s="249" t="s">
        <v>37</v>
      </c>
      <c r="H10" s="249" t="s">
        <v>37</v>
      </c>
      <c r="I10" s="249" t="s">
        <v>37</v>
      </c>
      <c r="J10" s="249" t="s">
        <v>37</v>
      </c>
      <c r="K10" s="249" t="s">
        <v>37</v>
      </c>
      <c r="L10" s="249" t="s">
        <v>37</v>
      </c>
      <c r="M10" s="249" t="s">
        <v>37</v>
      </c>
      <c r="N10" s="249" t="s">
        <v>37</v>
      </c>
      <c r="O10" s="249" t="s">
        <v>37</v>
      </c>
      <c r="P10" s="249" t="s">
        <v>37</v>
      </c>
      <c r="Q10" s="249" t="s">
        <v>37</v>
      </c>
      <c r="R10" s="250" t="s">
        <v>37</v>
      </c>
      <c r="S10" s="250" t="s">
        <v>37</v>
      </c>
      <c r="T10" s="250" t="s">
        <v>37</v>
      </c>
      <c r="U10" s="250" t="s">
        <v>37</v>
      </c>
      <c r="V10" s="250" t="s">
        <v>37</v>
      </c>
      <c r="W10" s="250" t="s">
        <v>37</v>
      </c>
      <c r="X10" s="249" t="s">
        <v>37</v>
      </c>
      <c r="Y10" s="802"/>
      <c r="Z10" s="802"/>
      <c r="AA10" s="698"/>
      <c r="AB10" s="802"/>
    </row>
    <row r="11" spans="1:28" ht="120" x14ac:dyDescent="0.25">
      <c r="A11" s="554"/>
      <c r="B11" s="493" t="s">
        <v>40</v>
      </c>
      <c r="C11" s="492" t="s">
        <v>41</v>
      </c>
      <c r="D11" s="492" t="s">
        <v>42</v>
      </c>
      <c r="E11" s="555" t="s">
        <v>43</v>
      </c>
      <c r="F11" s="493" t="s">
        <v>44</v>
      </c>
      <c r="G11" s="251"/>
      <c r="H11" s="251"/>
      <c r="I11" s="251"/>
      <c r="J11" s="251"/>
      <c r="K11" s="251"/>
      <c r="L11" s="251"/>
      <c r="M11" s="251"/>
      <c r="N11" s="251"/>
      <c r="O11" s="251"/>
      <c r="P11" s="251"/>
      <c r="Q11" s="251"/>
      <c r="R11" s="251"/>
      <c r="S11" s="251"/>
      <c r="T11" s="251"/>
      <c r="U11" s="251"/>
      <c r="V11" s="251"/>
      <c r="W11" s="251"/>
      <c r="X11" s="251"/>
      <c r="Y11" s="252"/>
      <c r="Z11" s="252"/>
      <c r="AA11" s="372"/>
      <c r="AB11" s="252"/>
    </row>
    <row r="12" spans="1:28" s="444" customFormat="1" ht="25.5" x14ac:dyDescent="0.25">
      <c r="A12" s="470">
        <v>1</v>
      </c>
      <c r="B12" s="433" t="s">
        <v>2560</v>
      </c>
      <c r="C12" s="434" t="str">
        <f>IF(AA12&gt;=450000,"LPN",IF(AND(AA12&gt;190000,AA12&lt;470000),"LP",IF(AND(AA12&gt;=56000,AA12&lt;=190000),"3C","2C ")))</f>
        <v xml:space="preserve">2C </v>
      </c>
      <c r="D12" s="435" t="s">
        <v>882</v>
      </c>
      <c r="E12" s="432" t="s">
        <v>883</v>
      </c>
      <c r="F12" s="432" t="s">
        <v>884</v>
      </c>
      <c r="G12" s="209" t="s">
        <v>49</v>
      </c>
      <c r="H12" s="209" t="s">
        <v>49</v>
      </c>
      <c r="I12" s="209" t="s">
        <v>49</v>
      </c>
      <c r="J12" s="209" t="s">
        <v>49</v>
      </c>
      <c r="K12" s="209">
        <f>SUM(L12-8)</f>
        <v>41374</v>
      </c>
      <c r="L12" s="209">
        <f>SUM(M12*1)</f>
        <v>41382</v>
      </c>
      <c r="M12" s="209">
        <f>SUM(N12*1)</f>
        <v>41382</v>
      </c>
      <c r="N12" s="209">
        <f>SUM(O12-1)</f>
        <v>41382</v>
      </c>
      <c r="O12" s="209">
        <f>SUM(U12-3)</f>
        <v>41383</v>
      </c>
      <c r="P12" s="209">
        <f>SUM(U12*1)</f>
        <v>41386</v>
      </c>
      <c r="Q12" s="209" t="s">
        <v>49</v>
      </c>
      <c r="R12" s="209" t="s">
        <v>49</v>
      </c>
      <c r="S12" s="209" t="s">
        <v>49</v>
      </c>
      <c r="T12" s="209" t="s">
        <v>49</v>
      </c>
      <c r="U12" s="209">
        <f>SUM(V12-4)</f>
        <v>41386</v>
      </c>
      <c r="V12" s="209">
        <f>SUM(W12-4)</f>
        <v>41390</v>
      </c>
      <c r="W12" s="209">
        <f>SUM(X12-3)</f>
        <v>41394</v>
      </c>
      <c r="X12" s="209">
        <v>41397</v>
      </c>
      <c r="Y12" s="438"/>
      <c r="Z12" s="438"/>
      <c r="AA12" s="494">
        <v>1250</v>
      </c>
      <c r="AB12" s="210"/>
    </row>
    <row r="13" spans="1:28" ht="38.25" x14ac:dyDescent="0.25">
      <c r="A13" s="254"/>
      <c r="B13" s="107" t="s">
        <v>881</v>
      </c>
      <c r="C13" s="204"/>
      <c r="D13" s="221"/>
      <c r="E13" s="107"/>
      <c r="F13" s="107"/>
      <c r="G13" s="255"/>
      <c r="H13" s="255"/>
      <c r="I13" s="255"/>
      <c r="J13" s="255"/>
      <c r="K13" s="255"/>
      <c r="L13" s="255"/>
      <c r="M13" s="255"/>
      <c r="N13" s="255"/>
      <c r="O13" s="255"/>
      <c r="P13" s="256"/>
      <c r="Q13" s="256"/>
      <c r="R13" s="256"/>
      <c r="S13" s="256"/>
      <c r="T13" s="256"/>
      <c r="U13" s="256"/>
      <c r="V13" s="256"/>
      <c r="W13" s="256"/>
      <c r="X13" s="255"/>
      <c r="Y13" s="257"/>
      <c r="Z13" s="257"/>
      <c r="AA13" s="108"/>
      <c r="AB13" s="258"/>
    </row>
    <row r="14" spans="1:28" s="444" customFormat="1" ht="25.5" x14ac:dyDescent="0.25">
      <c r="A14" s="458">
        <v>2</v>
      </c>
      <c r="B14" s="433" t="s">
        <v>2561</v>
      </c>
      <c r="C14" s="434" t="str">
        <f>IF(AA14&gt;=450000,"LPN",IF(AND(AA14&gt;190000,AA14&lt;470000),"LP",IF(AND(AA14&gt;=56000,AA14&lt;=190000),"3C","2C ")))</f>
        <v xml:space="preserve">2C </v>
      </c>
      <c r="D14" s="435" t="s">
        <v>882</v>
      </c>
      <c r="E14" s="479" t="s">
        <v>886</v>
      </c>
      <c r="F14" s="432" t="s">
        <v>884</v>
      </c>
      <c r="G14" s="209" t="s">
        <v>49</v>
      </c>
      <c r="H14" s="209" t="s">
        <v>49</v>
      </c>
      <c r="I14" s="209" t="s">
        <v>49</v>
      </c>
      <c r="J14" s="209" t="s">
        <v>49</v>
      </c>
      <c r="K14" s="209">
        <f>SUM(L14-8)</f>
        <v>41374</v>
      </c>
      <c r="L14" s="209">
        <f>SUM(M14*1)</f>
        <v>41382</v>
      </c>
      <c r="M14" s="209">
        <f>SUM(N14*1)</f>
        <v>41382</v>
      </c>
      <c r="N14" s="209">
        <f>SUM(O14-1)</f>
        <v>41382</v>
      </c>
      <c r="O14" s="209">
        <f>SUM(U14-3)</f>
        <v>41383</v>
      </c>
      <c r="P14" s="209">
        <f>SUM(U14*1)</f>
        <v>41386</v>
      </c>
      <c r="Q14" s="460" t="s">
        <v>49</v>
      </c>
      <c r="R14" s="460" t="s">
        <v>49</v>
      </c>
      <c r="S14" s="460" t="s">
        <v>49</v>
      </c>
      <c r="T14" s="460" t="s">
        <v>49</v>
      </c>
      <c r="U14" s="209">
        <f>SUM(V14-4)</f>
        <v>41386</v>
      </c>
      <c r="V14" s="209">
        <f>SUM(W14-4)</f>
        <v>41390</v>
      </c>
      <c r="W14" s="209">
        <f>SUM(X14-3)</f>
        <v>41394</v>
      </c>
      <c r="X14" s="209">
        <v>41397</v>
      </c>
      <c r="Y14" s="438"/>
      <c r="Z14" s="210"/>
      <c r="AA14" s="443">
        <v>5000</v>
      </c>
      <c r="AB14" s="561"/>
    </row>
    <row r="15" spans="1:28" ht="38.25" x14ac:dyDescent="0.25">
      <c r="A15" s="138"/>
      <c r="B15" s="107" t="s">
        <v>885</v>
      </c>
      <c r="C15" s="204"/>
      <c r="D15" s="221"/>
      <c r="E15" s="109"/>
      <c r="F15" s="107"/>
      <c r="G15" s="255"/>
      <c r="H15" s="255"/>
      <c r="I15" s="255"/>
      <c r="J15" s="255"/>
      <c r="K15" s="255"/>
      <c r="L15" s="255"/>
      <c r="M15" s="255"/>
      <c r="N15" s="255"/>
      <c r="O15" s="255"/>
      <c r="P15" s="256"/>
      <c r="Q15" s="259"/>
      <c r="R15" s="259"/>
      <c r="S15" s="259"/>
      <c r="T15" s="259"/>
      <c r="U15" s="256"/>
      <c r="V15" s="256"/>
      <c r="W15" s="256"/>
      <c r="X15" s="255"/>
      <c r="Y15" s="257"/>
      <c r="Z15" s="260"/>
      <c r="AA15" s="111"/>
      <c r="AB15" s="239"/>
    </row>
    <row r="16" spans="1:28" s="444" customFormat="1" ht="25.5" x14ac:dyDescent="0.25">
      <c r="A16" s="458">
        <v>3</v>
      </c>
      <c r="B16" s="433" t="s">
        <v>2534</v>
      </c>
      <c r="C16" s="206" t="str">
        <f t="shared" ref="C16" si="0">IF(AA16&gt;=450000,"LPN",IF(AND(AA16&gt;180000,AA16&lt;450000),"LP",IF(AND(AA16&gt;=53000,AA16&lt;=180000),"3C","2C ")))</f>
        <v xml:space="preserve">2C </v>
      </c>
      <c r="D16" s="435" t="s">
        <v>882</v>
      </c>
      <c r="E16" s="479" t="s">
        <v>888</v>
      </c>
      <c r="F16" s="432" t="s">
        <v>889</v>
      </c>
      <c r="G16" s="209" t="s">
        <v>49</v>
      </c>
      <c r="H16" s="209" t="s">
        <v>49</v>
      </c>
      <c r="I16" s="209" t="s">
        <v>49</v>
      </c>
      <c r="J16" s="209" t="s">
        <v>49</v>
      </c>
      <c r="K16" s="209">
        <f t="shared" ref="K16" si="1">SUM(L16-8)</f>
        <v>41381</v>
      </c>
      <c r="L16" s="209">
        <f t="shared" ref="L16" si="2">SUM(M16*1)</f>
        <v>41389</v>
      </c>
      <c r="M16" s="209">
        <f t="shared" ref="M16" si="3">SUM(N16*1)</f>
        <v>41389</v>
      </c>
      <c r="N16" s="209">
        <f t="shared" ref="N16" si="4">SUM(O16-1)</f>
        <v>41389</v>
      </c>
      <c r="O16" s="209">
        <f t="shared" ref="O16" si="5">SUM(U16-3)</f>
        <v>41390</v>
      </c>
      <c r="P16" s="209">
        <f t="shared" ref="P16" si="6">SUM(U16*1)</f>
        <v>41393</v>
      </c>
      <c r="Q16" s="209" t="s">
        <v>49</v>
      </c>
      <c r="R16" s="209" t="s">
        <v>49</v>
      </c>
      <c r="S16" s="209" t="s">
        <v>49</v>
      </c>
      <c r="T16" s="209" t="s">
        <v>49</v>
      </c>
      <c r="U16" s="209">
        <f t="shared" ref="U16" si="7">SUM(V16-4)</f>
        <v>41393</v>
      </c>
      <c r="V16" s="209">
        <f t="shared" ref="V16" si="8">SUM(W16-4)</f>
        <v>41397</v>
      </c>
      <c r="W16" s="209">
        <f t="shared" ref="W16" si="9">SUM(X16-3)</f>
        <v>41401</v>
      </c>
      <c r="X16" s="460">
        <v>41404</v>
      </c>
      <c r="Y16" s="438"/>
      <c r="Z16" s="210"/>
      <c r="AA16" s="443">
        <v>25000</v>
      </c>
      <c r="AB16" s="433"/>
    </row>
    <row r="17" spans="1:28" ht="51" x14ac:dyDescent="0.25">
      <c r="A17" s="254"/>
      <c r="B17" s="552" t="s">
        <v>887</v>
      </c>
      <c r="C17" s="112"/>
      <c r="D17" s="221"/>
      <c r="E17" s="109"/>
      <c r="F17" s="107"/>
      <c r="G17" s="255"/>
      <c r="H17" s="255"/>
      <c r="I17" s="255"/>
      <c r="J17" s="255"/>
      <c r="K17" s="255"/>
      <c r="L17" s="255"/>
      <c r="M17" s="255"/>
      <c r="N17" s="255"/>
      <c r="O17" s="255"/>
      <c r="P17" s="256"/>
      <c r="Q17" s="256"/>
      <c r="R17" s="256"/>
      <c r="S17" s="256"/>
      <c r="T17" s="256"/>
      <c r="U17" s="256"/>
      <c r="V17" s="256"/>
      <c r="W17" s="256"/>
      <c r="X17" s="259"/>
      <c r="Y17" s="257"/>
      <c r="Z17" s="260"/>
      <c r="AA17" s="111"/>
      <c r="AB17" s="239"/>
    </row>
    <row r="18" spans="1:28" s="444" customFormat="1" ht="25.5" x14ac:dyDescent="0.25">
      <c r="A18" s="458">
        <v>4</v>
      </c>
      <c r="B18" s="433" t="s">
        <v>2562</v>
      </c>
      <c r="C18" s="206" t="str">
        <f t="shared" ref="C18" si="10">IF(AA18&gt;=450000,"LPN",IF(AND(AA18&gt;180000,AA18&lt;450000),"LP",IF(AND(AA18&gt;=53000,AA18&lt;=180000),"3C","2C ")))</f>
        <v xml:space="preserve">2C </v>
      </c>
      <c r="D18" s="533" t="s">
        <v>882</v>
      </c>
      <c r="E18" s="479" t="s">
        <v>891</v>
      </c>
      <c r="F18" s="432" t="s">
        <v>884</v>
      </c>
      <c r="G18" s="209" t="s">
        <v>49</v>
      </c>
      <c r="H18" s="209" t="s">
        <v>49</v>
      </c>
      <c r="I18" s="209" t="s">
        <v>49</v>
      </c>
      <c r="J18" s="209" t="s">
        <v>49</v>
      </c>
      <c r="K18" s="209">
        <f t="shared" ref="K18" si="11">SUM(L18-8)</f>
        <v>41374</v>
      </c>
      <c r="L18" s="209">
        <f t="shared" ref="L18" si="12">SUM(M18*1)</f>
        <v>41382</v>
      </c>
      <c r="M18" s="209">
        <f t="shared" ref="M18" si="13">SUM(N18*1)</f>
        <v>41382</v>
      </c>
      <c r="N18" s="209">
        <f t="shared" ref="N18" si="14">SUM(O18-1)</f>
        <v>41382</v>
      </c>
      <c r="O18" s="209">
        <f t="shared" ref="O18" si="15">SUM(U18-3)</f>
        <v>41383</v>
      </c>
      <c r="P18" s="209">
        <f t="shared" ref="P18" si="16">SUM(U18*1)</f>
        <v>41386</v>
      </c>
      <c r="Q18" s="209" t="s">
        <v>49</v>
      </c>
      <c r="R18" s="209" t="s">
        <v>49</v>
      </c>
      <c r="S18" s="209" t="s">
        <v>49</v>
      </c>
      <c r="T18" s="209" t="s">
        <v>49</v>
      </c>
      <c r="U18" s="209">
        <f t="shared" ref="U18" si="17">SUM(V18-4)</f>
        <v>41386</v>
      </c>
      <c r="V18" s="209">
        <f t="shared" ref="V18" si="18">SUM(W18-4)</f>
        <v>41390</v>
      </c>
      <c r="W18" s="209">
        <f t="shared" ref="W18" si="19">SUM(X18-3)</f>
        <v>41394</v>
      </c>
      <c r="X18" s="209">
        <v>41397</v>
      </c>
      <c r="Y18" s="438"/>
      <c r="Z18" s="210"/>
      <c r="AA18" s="443">
        <v>5000</v>
      </c>
      <c r="AB18" s="561"/>
    </row>
    <row r="19" spans="1:28" ht="25.5" x14ac:dyDescent="0.25">
      <c r="A19" s="254"/>
      <c r="B19" s="552" t="s">
        <v>890</v>
      </c>
      <c r="C19" s="112"/>
      <c r="D19" s="225"/>
      <c r="E19" s="109"/>
      <c r="F19" s="107"/>
      <c r="G19" s="255"/>
      <c r="H19" s="255"/>
      <c r="I19" s="255"/>
      <c r="J19" s="255"/>
      <c r="K19" s="255"/>
      <c r="L19" s="255"/>
      <c r="M19" s="255"/>
      <c r="N19" s="255"/>
      <c r="O19" s="255"/>
      <c r="P19" s="256"/>
      <c r="Q19" s="256"/>
      <c r="R19" s="256"/>
      <c r="S19" s="256"/>
      <c r="T19" s="256"/>
      <c r="U19" s="256"/>
      <c r="V19" s="256"/>
      <c r="W19" s="256"/>
      <c r="X19" s="255"/>
      <c r="Y19" s="257"/>
      <c r="Z19" s="260"/>
      <c r="AA19" s="111"/>
      <c r="AB19" s="258"/>
    </row>
    <row r="20" spans="1:28" s="444" customFormat="1" ht="25.5" x14ac:dyDescent="0.25">
      <c r="A20" s="458">
        <v>5</v>
      </c>
      <c r="B20" s="433" t="s">
        <v>2563</v>
      </c>
      <c r="C20" s="206" t="str">
        <f t="shared" ref="C20" si="20">IF(AA20&gt;=450000,"LPN",IF(AND(AA20&gt;180000,AA20&lt;450000),"LP",IF(AND(AA20&gt;=53000,AA20&lt;=180000),"3C","2C ")))</f>
        <v xml:space="preserve">2C </v>
      </c>
      <c r="D20" s="533" t="s">
        <v>882</v>
      </c>
      <c r="E20" s="479" t="s">
        <v>893</v>
      </c>
      <c r="F20" s="432" t="s">
        <v>884</v>
      </c>
      <c r="G20" s="209" t="s">
        <v>49</v>
      </c>
      <c r="H20" s="209" t="s">
        <v>49</v>
      </c>
      <c r="I20" s="209" t="s">
        <v>49</v>
      </c>
      <c r="J20" s="209" t="s">
        <v>49</v>
      </c>
      <c r="K20" s="209">
        <f t="shared" ref="K20" si="21">SUM(L20-8)</f>
        <v>41374</v>
      </c>
      <c r="L20" s="209">
        <f t="shared" ref="L20" si="22">SUM(M20*1)</f>
        <v>41382</v>
      </c>
      <c r="M20" s="209">
        <f t="shared" ref="M20" si="23">SUM(N20*1)</f>
        <v>41382</v>
      </c>
      <c r="N20" s="209">
        <f t="shared" ref="N20" si="24">SUM(O20-1)</f>
        <v>41382</v>
      </c>
      <c r="O20" s="209">
        <f t="shared" ref="O20" si="25">SUM(U20-3)</f>
        <v>41383</v>
      </c>
      <c r="P20" s="209">
        <f t="shared" ref="P20" si="26">SUM(U20*1)</f>
        <v>41386</v>
      </c>
      <c r="Q20" s="209" t="s">
        <v>49</v>
      </c>
      <c r="R20" s="209" t="s">
        <v>49</v>
      </c>
      <c r="S20" s="209" t="s">
        <v>49</v>
      </c>
      <c r="T20" s="209" t="s">
        <v>49</v>
      </c>
      <c r="U20" s="209">
        <f t="shared" ref="U20" si="27">SUM(V20-4)</f>
        <v>41386</v>
      </c>
      <c r="V20" s="209">
        <f t="shared" ref="V20" si="28">SUM(W20-4)</f>
        <v>41390</v>
      </c>
      <c r="W20" s="209">
        <f t="shared" ref="W20" si="29">SUM(X20-3)</f>
        <v>41394</v>
      </c>
      <c r="X20" s="209">
        <v>41397</v>
      </c>
      <c r="Y20" s="438"/>
      <c r="Z20" s="210"/>
      <c r="AA20" s="443">
        <v>8000</v>
      </c>
      <c r="AB20" s="433"/>
    </row>
    <row r="21" spans="1:28" ht="25.5" x14ac:dyDescent="0.25">
      <c r="A21" s="138"/>
      <c r="B21" s="552" t="s">
        <v>892</v>
      </c>
      <c r="C21" s="112"/>
      <c r="D21" s="225"/>
      <c r="E21" s="109"/>
      <c r="F21" s="107"/>
      <c r="G21" s="255"/>
      <c r="H21" s="255"/>
      <c r="I21" s="255"/>
      <c r="J21" s="255"/>
      <c r="K21" s="255"/>
      <c r="L21" s="255"/>
      <c r="M21" s="255"/>
      <c r="N21" s="255"/>
      <c r="O21" s="255"/>
      <c r="P21" s="256"/>
      <c r="Q21" s="256"/>
      <c r="R21" s="256"/>
      <c r="S21" s="256"/>
      <c r="T21" s="256"/>
      <c r="U21" s="256"/>
      <c r="V21" s="256"/>
      <c r="W21" s="256"/>
      <c r="X21" s="255"/>
      <c r="Y21" s="257"/>
      <c r="Z21" s="260"/>
      <c r="AA21" s="111"/>
      <c r="AB21" s="239"/>
    </row>
    <row r="22" spans="1:28" s="444" customFormat="1" ht="25.5" x14ac:dyDescent="0.25">
      <c r="A22" s="458">
        <v>6</v>
      </c>
      <c r="B22" s="433" t="s">
        <v>2564</v>
      </c>
      <c r="C22" s="206" t="str">
        <f t="shared" ref="C22" si="30">IF(AA22&gt;=450000,"LPN",IF(AND(AA22&gt;180000,AA22&lt;450000),"LP",IF(AND(AA22&gt;=53000,AA22&lt;=180000),"3C","2C ")))</f>
        <v xml:space="preserve">2C </v>
      </c>
      <c r="D22" s="533" t="s">
        <v>882</v>
      </c>
      <c r="E22" s="479" t="s">
        <v>895</v>
      </c>
      <c r="F22" s="432" t="s">
        <v>884</v>
      </c>
      <c r="G22" s="209" t="s">
        <v>49</v>
      </c>
      <c r="H22" s="209" t="s">
        <v>49</v>
      </c>
      <c r="I22" s="209" t="s">
        <v>49</v>
      </c>
      <c r="J22" s="209" t="s">
        <v>49</v>
      </c>
      <c r="K22" s="209">
        <f t="shared" ref="K22" si="31">SUM(L22-8)</f>
        <v>41374</v>
      </c>
      <c r="L22" s="209">
        <f t="shared" ref="L22" si="32">SUM(M22*1)</f>
        <v>41382</v>
      </c>
      <c r="M22" s="209">
        <f t="shared" ref="M22" si="33">SUM(N22*1)</f>
        <v>41382</v>
      </c>
      <c r="N22" s="209">
        <f t="shared" ref="N22" si="34">SUM(O22-1)</f>
        <v>41382</v>
      </c>
      <c r="O22" s="209">
        <f t="shared" ref="O22" si="35">SUM(U22-3)</f>
        <v>41383</v>
      </c>
      <c r="P22" s="209">
        <f t="shared" ref="P22" si="36">SUM(U22*1)</f>
        <v>41386</v>
      </c>
      <c r="Q22" s="209" t="s">
        <v>49</v>
      </c>
      <c r="R22" s="209" t="s">
        <v>49</v>
      </c>
      <c r="S22" s="209" t="s">
        <v>49</v>
      </c>
      <c r="T22" s="209" t="s">
        <v>49</v>
      </c>
      <c r="U22" s="209">
        <f t="shared" ref="U22" si="37">SUM(V22-4)</f>
        <v>41386</v>
      </c>
      <c r="V22" s="209">
        <f t="shared" ref="V22" si="38">SUM(W22-4)</f>
        <v>41390</v>
      </c>
      <c r="W22" s="209">
        <f t="shared" ref="W22" si="39">SUM(X22-3)</f>
        <v>41394</v>
      </c>
      <c r="X22" s="209">
        <v>41397</v>
      </c>
      <c r="Y22" s="438"/>
      <c r="Z22" s="210"/>
      <c r="AA22" s="443">
        <v>10000</v>
      </c>
      <c r="AB22" s="561"/>
    </row>
    <row r="23" spans="1:28" x14ac:dyDescent="0.25">
      <c r="A23" s="254"/>
      <c r="B23" s="552" t="s">
        <v>894</v>
      </c>
      <c r="C23" s="112"/>
      <c r="D23" s="225"/>
      <c r="E23" s="109"/>
      <c r="F23" s="107"/>
      <c r="G23" s="255"/>
      <c r="H23" s="255"/>
      <c r="I23" s="255"/>
      <c r="J23" s="255"/>
      <c r="K23" s="255"/>
      <c r="L23" s="255"/>
      <c r="M23" s="255"/>
      <c r="N23" s="255"/>
      <c r="O23" s="255"/>
      <c r="P23" s="256"/>
      <c r="Q23" s="256"/>
      <c r="R23" s="256"/>
      <c r="S23" s="256"/>
      <c r="T23" s="256"/>
      <c r="U23" s="256"/>
      <c r="V23" s="256"/>
      <c r="W23" s="256"/>
      <c r="X23" s="255"/>
      <c r="Y23" s="257"/>
      <c r="Z23" s="260"/>
      <c r="AA23" s="261"/>
      <c r="AB23" s="258"/>
    </row>
    <row r="24" spans="1:28" s="444" customFormat="1" ht="25.5" x14ac:dyDescent="0.25">
      <c r="A24" s="458">
        <v>7</v>
      </c>
      <c r="B24" s="433" t="s">
        <v>2535</v>
      </c>
      <c r="C24" s="206" t="str">
        <f t="shared" ref="C24" si="40">IF(AA24&gt;=450000,"LPN",IF(AND(AA24&gt;180000,AA24&lt;450000),"LP",IF(AND(AA24&gt;=53000,AA24&lt;=180000),"3C","2C ")))</f>
        <v xml:space="preserve">2C </v>
      </c>
      <c r="D24" s="533" t="s">
        <v>882</v>
      </c>
      <c r="E24" s="479" t="s">
        <v>897</v>
      </c>
      <c r="F24" s="432" t="s">
        <v>898</v>
      </c>
      <c r="G24" s="209" t="s">
        <v>49</v>
      </c>
      <c r="H24" s="209" t="s">
        <v>49</v>
      </c>
      <c r="I24" s="209" t="s">
        <v>49</v>
      </c>
      <c r="J24" s="209" t="s">
        <v>49</v>
      </c>
      <c r="K24" s="209">
        <f t="shared" ref="K24" si="41">SUM(L24-8)</f>
        <v>41332</v>
      </c>
      <c r="L24" s="209">
        <f t="shared" ref="L24" si="42">SUM(M24*1)</f>
        <v>41340</v>
      </c>
      <c r="M24" s="209">
        <f t="shared" ref="M24" si="43">SUM(N24*1)</f>
        <v>41340</v>
      </c>
      <c r="N24" s="209">
        <f t="shared" ref="N24" si="44">SUM(O24-1)</f>
        <v>41340</v>
      </c>
      <c r="O24" s="209">
        <f t="shared" ref="O24" si="45">SUM(U24-3)</f>
        <v>41341</v>
      </c>
      <c r="P24" s="209">
        <f t="shared" ref="P24" si="46">SUM(U24*1)</f>
        <v>41344</v>
      </c>
      <c r="Q24" s="209" t="s">
        <v>49</v>
      </c>
      <c r="R24" s="209" t="s">
        <v>49</v>
      </c>
      <c r="S24" s="209" t="s">
        <v>49</v>
      </c>
      <c r="T24" s="209" t="s">
        <v>49</v>
      </c>
      <c r="U24" s="209">
        <f t="shared" ref="U24" si="47">SUM(V24-4)</f>
        <v>41344</v>
      </c>
      <c r="V24" s="209">
        <f t="shared" ref="V24" si="48">SUM(W24-4)</f>
        <v>41348</v>
      </c>
      <c r="W24" s="209">
        <f t="shared" ref="W24" si="49">SUM(X24-3)</f>
        <v>41352</v>
      </c>
      <c r="X24" s="209">
        <v>41355</v>
      </c>
      <c r="Y24" s="210"/>
      <c r="Z24" s="210"/>
      <c r="AA24" s="443">
        <v>2000</v>
      </c>
      <c r="AB24" s="433"/>
    </row>
    <row r="25" spans="1:28" ht="25.5" x14ac:dyDescent="0.25">
      <c r="A25" s="138"/>
      <c r="B25" s="552" t="s">
        <v>896</v>
      </c>
      <c r="C25" s="112"/>
      <c r="D25" s="225"/>
      <c r="E25" s="109"/>
      <c r="F25" s="107"/>
      <c r="G25" s="255"/>
      <c r="H25" s="255"/>
      <c r="I25" s="255"/>
      <c r="J25" s="255"/>
      <c r="K25" s="255"/>
      <c r="L25" s="255"/>
      <c r="M25" s="255"/>
      <c r="N25" s="255"/>
      <c r="O25" s="255"/>
      <c r="P25" s="256"/>
      <c r="Q25" s="256"/>
      <c r="R25" s="256"/>
      <c r="S25" s="256"/>
      <c r="T25" s="256"/>
      <c r="U25" s="256"/>
      <c r="V25" s="256"/>
      <c r="W25" s="256"/>
      <c r="X25" s="255"/>
      <c r="Y25" s="260"/>
      <c r="Z25" s="260"/>
      <c r="AA25" s="111"/>
      <c r="AB25" s="239"/>
    </row>
    <row r="26" spans="1:28" s="444" customFormat="1" ht="25.5" x14ac:dyDescent="0.25">
      <c r="A26" s="458">
        <v>8</v>
      </c>
      <c r="B26" s="433" t="s">
        <v>2565</v>
      </c>
      <c r="C26" s="206" t="str">
        <f t="shared" ref="C26" si="50">IF(AA26&gt;=450000,"LPN",IF(AND(AA26&gt;180000,AA26&lt;450000),"LP",IF(AND(AA26&gt;=53000,AA26&lt;=180000),"3C","2C ")))</f>
        <v xml:space="preserve">2C </v>
      </c>
      <c r="D26" s="533" t="s">
        <v>882</v>
      </c>
      <c r="E26" s="479" t="s">
        <v>900</v>
      </c>
      <c r="F26" s="432" t="s">
        <v>884</v>
      </c>
      <c r="G26" s="209" t="s">
        <v>49</v>
      </c>
      <c r="H26" s="209" t="s">
        <v>49</v>
      </c>
      <c r="I26" s="209" t="s">
        <v>49</v>
      </c>
      <c r="J26" s="209" t="s">
        <v>49</v>
      </c>
      <c r="K26" s="209">
        <f>SUM(L26-8)</f>
        <v>41374</v>
      </c>
      <c r="L26" s="209">
        <f t="shared" ref="L26" si="51">SUM(M26*1)</f>
        <v>41382</v>
      </c>
      <c r="M26" s="209">
        <f t="shared" ref="M26" si="52">SUM(N26*1)</f>
        <v>41382</v>
      </c>
      <c r="N26" s="209">
        <f>SUM(O26-1)</f>
        <v>41382</v>
      </c>
      <c r="O26" s="209">
        <f>SUM(U26-3)</f>
        <v>41383</v>
      </c>
      <c r="P26" s="209">
        <f>SUM(U26*1)</f>
        <v>41386</v>
      </c>
      <c r="Q26" s="209" t="s">
        <v>49</v>
      </c>
      <c r="R26" s="209" t="s">
        <v>49</v>
      </c>
      <c r="S26" s="209" t="s">
        <v>49</v>
      </c>
      <c r="T26" s="209" t="s">
        <v>49</v>
      </c>
      <c r="U26" s="209">
        <f t="shared" ref="U26" si="53">SUM(V26-4)</f>
        <v>41386</v>
      </c>
      <c r="V26" s="209">
        <f t="shared" ref="V26" si="54">SUM(W26-4)</f>
        <v>41390</v>
      </c>
      <c r="W26" s="209">
        <f>SUM(X26-3)</f>
        <v>41394</v>
      </c>
      <c r="X26" s="209">
        <v>41397</v>
      </c>
      <c r="Y26" s="438"/>
      <c r="Z26" s="210"/>
      <c r="AA26" s="443">
        <v>500</v>
      </c>
      <c r="AB26" s="561"/>
    </row>
    <row r="27" spans="1:28" x14ac:dyDescent="0.25">
      <c r="A27" s="254"/>
      <c r="B27" s="318" t="s">
        <v>899</v>
      </c>
      <c r="C27" s="112"/>
      <c r="D27" s="225"/>
      <c r="E27" s="109"/>
      <c r="F27" s="107"/>
      <c r="G27" s="255"/>
      <c r="H27" s="255"/>
      <c r="I27" s="255"/>
      <c r="J27" s="255"/>
      <c r="K27" s="255"/>
      <c r="L27" s="255"/>
      <c r="M27" s="255"/>
      <c r="N27" s="255"/>
      <c r="O27" s="255"/>
      <c r="P27" s="256"/>
      <c r="Q27" s="256"/>
      <c r="R27" s="256"/>
      <c r="S27" s="256"/>
      <c r="T27" s="256"/>
      <c r="U27" s="256"/>
      <c r="V27" s="256"/>
      <c r="W27" s="256"/>
      <c r="X27" s="255"/>
      <c r="Y27" s="257"/>
      <c r="Z27" s="260"/>
      <c r="AA27" s="111"/>
      <c r="AB27" s="258"/>
    </row>
    <row r="28" spans="1:28" s="444" customFormat="1" ht="25.5" x14ac:dyDescent="0.25">
      <c r="A28" s="458">
        <v>9</v>
      </c>
      <c r="B28" s="433" t="s">
        <v>2566</v>
      </c>
      <c r="C28" s="206" t="str">
        <f t="shared" ref="C28" si="55">IF(AA28&gt;=450000,"LPN",IF(AND(AA28&gt;180000,AA28&lt;450000),"LP",IF(AND(AA28&gt;=53000,AA28&lt;=180000),"3C","2C ")))</f>
        <v xml:space="preserve">2C </v>
      </c>
      <c r="D28" s="533" t="s">
        <v>882</v>
      </c>
      <c r="E28" s="479" t="s">
        <v>902</v>
      </c>
      <c r="F28" s="432" t="s">
        <v>884</v>
      </c>
      <c r="G28" s="209" t="s">
        <v>49</v>
      </c>
      <c r="H28" s="209" t="s">
        <v>49</v>
      </c>
      <c r="I28" s="209" t="s">
        <v>49</v>
      </c>
      <c r="J28" s="209" t="s">
        <v>49</v>
      </c>
      <c r="K28" s="209">
        <f>SUM(L28-8)</f>
        <v>41374</v>
      </c>
      <c r="L28" s="209">
        <f t="shared" ref="L28" si="56">SUM(M28*1)</f>
        <v>41382</v>
      </c>
      <c r="M28" s="209">
        <f t="shared" ref="M28" si="57">SUM(N28*1)</f>
        <v>41382</v>
      </c>
      <c r="N28" s="209">
        <f>SUM(O28-1)</f>
        <v>41382</v>
      </c>
      <c r="O28" s="209">
        <f>SUM(U28-3)</f>
        <v>41383</v>
      </c>
      <c r="P28" s="209">
        <f>SUM(U28*1)</f>
        <v>41386</v>
      </c>
      <c r="Q28" s="209" t="s">
        <v>49</v>
      </c>
      <c r="R28" s="209" t="s">
        <v>49</v>
      </c>
      <c r="S28" s="209" t="s">
        <v>49</v>
      </c>
      <c r="T28" s="209" t="s">
        <v>49</v>
      </c>
      <c r="U28" s="209">
        <f t="shared" ref="U28" si="58">SUM(V28-4)</f>
        <v>41386</v>
      </c>
      <c r="V28" s="209">
        <f t="shared" ref="V28" si="59">SUM(W28-4)</f>
        <v>41390</v>
      </c>
      <c r="W28" s="209">
        <f>SUM(X28-3)</f>
        <v>41394</v>
      </c>
      <c r="X28" s="209">
        <v>41397</v>
      </c>
      <c r="Y28" s="438"/>
      <c r="Z28" s="210"/>
      <c r="AA28" s="443">
        <v>10000</v>
      </c>
      <c r="AB28" s="561"/>
    </row>
    <row r="29" spans="1:28" x14ac:dyDescent="0.25">
      <c r="A29" s="138"/>
      <c r="B29" s="318" t="s">
        <v>901</v>
      </c>
      <c r="C29" s="112"/>
      <c r="D29" s="225"/>
      <c r="E29" s="109"/>
      <c r="F29" s="107"/>
      <c r="G29" s="255"/>
      <c r="H29" s="255"/>
      <c r="I29" s="255"/>
      <c r="J29" s="255"/>
      <c r="K29" s="255"/>
      <c r="L29" s="255"/>
      <c r="M29" s="255"/>
      <c r="N29" s="255"/>
      <c r="O29" s="255"/>
      <c r="P29" s="256"/>
      <c r="Q29" s="256"/>
      <c r="R29" s="256"/>
      <c r="S29" s="256"/>
      <c r="T29" s="256"/>
      <c r="U29" s="256"/>
      <c r="V29" s="256"/>
      <c r="W29" s="256"/>
      <c r="X29" s="255"/>
      <c r="Y29" s="257"/>
      <c r="Z29" s="260"/>
      <c r="AA29" s="111"/>
      <c r="AB29" s="258"/>
    </row>
    <row r="30" spans="1:28" s="444" customFormat="1" ht="25.5" x14ac:dyDescent="0.25">
      <c r="A30" s="458">
        <v>10</v>
      </c>
      <c r="B30" s="433" t="s">
        <v>2537</v>
      </c>
      <c r="C30" s="206" t="s">
        <v>904</v>
      </c>
      <c r="D30" s="533" t="s">
        <v>882</v>
      </c>
      <c r="E30" s="479" t="s">
        <v>905</v>
      </c>
      <c r="F30" s="432" t="s">
        <v>906</v>
      </c>
      <c r="G30" s="209" t="s">
        <v>49</v>
      </c>
      <c r="H30" s="209" t="s">
        <v>49</v>
      </c>
      <c r="I30" s="209" t="s">
        <v>49</v>
      </c>
      <c r="J30" s="209" t="s">
        <v>49</v>
      </c>
      <c r="K30" s="209" t="s">
        <v>49</v>
      </c>
      <c r="L30" s="209" t="s">
        <v>49</v>
      </c>
      <c r="M30" s="209" t="s">
        <v>49</v>
      </c>
      <c r="N30" s="209" t="s">
        <v>49</v>
      </c>
      <c r="O30" s="209" t="s">
        <v>49</v>
      </c>
      <c r="P30" s="209" t="s">
        <v>49</v>
      </c>
      <c r="Q30" s="209" t="s">
        <v>49</v>
      </c>
      <c r="R30" s="209" t="s">
        <v>49</v>
      </c>
      <c r="S30" s="209" t="s">
        <v>49</v>
      </c>
      <c r="T30" s="209" t="s">
        <v>49</v>
      </c>
      <c r="U30" s="209">
        <f t="shared" ref="U30" si="60">SUM(V30-4)</f>
        <v>41358</v>
      </c>
      <c r="V30" s="209">
        <f t="shared" ref="V30" si="61">SUM(W30-4)</f>
        <v>41362</v>
      </c>
      <c r="W30" s="209">
        <f>SUM(X30-3)</f>
        <v>41366</v>
      </c>
      <c r="X30" s="209">
        <v>41369</v>
      </c>
      <c r="Y30" s="462"/>
      <c r="Z30" s="462"/>
      <c r="AA30" s="443">
        <v>9695</v>
      </c>
      <c r="AB30" s="432"/>
    </row>
    <row r="31" spans="1:28" ht="25.5" x14ac:dyDescent="0.25">
      <c r="A31" s="254"/>
      <c r="B31" s="552" t="s">
        <v>903</v>
      </c>
      <c r="C31" s="112"/>
      <c r="D31" s="225"/>
      <c r="E31" s="109"/>
      <c r="F31" s="107"/>
      <c r="G31" s="255"/>
      <c r="H31" s="255"/>
      <c r="I31" s="255"/>
      <c r="J31" s="255"/>
      <c r="K31" s="256"/>
      <c r="L31" s="256"/>
      <c r="M31" s="256"/>
      <c r="N31" s="256"/>
      <c r="O31" s="256"/>
      <c r="P31" s="256"/>
      <c r="Q31" s="256"/>
      <c r="R31" s="256"/>
      <c r="S31" s="256"/>
      <c r="T31" s="256"/>
      <c r="U31" s="256"/>
      <c r="V31" s="256"/>
      <c r="W31" s="256"/>
      <c r="X31" s="255"/>
      <c r="Y31" s="263"/>
      <c r="Z31" s="263"/>
      <c r="AA31" s="261"/>
      <c r="AB31" s="264"/>
    </row>
    <row r="32" spans="1:28" s="444" customFormat="1" ht="25.5" x14ac:dyDescent="0.25">
      <c r="A32" s="458">
        <v>11</v>
      </c>
      <c r="B32" s="433" t="s">
        <v>2539</v>
      </c>
      <c r="C32" s="206" t="str">
        <f t="shared" ref="C32" si="62">IF(AA32&gt;=450000,"LPN",IF(AND(AA32&gt;180000,AA32&lt;450000),"LP",IF(AND(AA32&gt;=53000,AA32&lt;=180000),"3C","2C ")))</f>
        <v xml:space="preserve">2C </v>
      </c>
      <c r="D32" s="533" t="s">
        <v>882</v>
      </c>
      <c r="E32" s="479" t="s">
        <v>908</v>
      </c>
      <c r="F32" s="432" t="s">
        <v>909</v>
      </c>
      <c r="G32" s="209" t="s">
        <v>49</v>
      </c>
      <c r="H32" s="209" t="s">
        <v>49</v>
      </c>
      <c r="I32" s="209" t="s">
        <v>49</v>
      </c>
      <c r="J32" s="209" t="s">
        <v>49</v>
      </c>
      <c r="K32" s="209">
        <f t="shared" ref="K32" si="63">SUM(L32-8)</f>
        <v>41360</v>
      </c>
      <c r="L32" s="209">
        <f t="shared" ref="L32" si="64">SUM(M32*1)</f>
        <v>41368</v>
      </c>
      <c r="M32" s="209">
        <f t="shared" ref="M32" si="65">SUM(N32*1)</f>
        <v>41368</v>
      </c>
      <c r="N32" s="209">
        <f t="shared" ref="N32" si="66">SUM(O32-1)</f>
        <v>41368</v>
      </c>
      <c r="O32" s="209">
        <f t="shared" ref="O32" si="67">SUM(U32-3)</f>
        <v>41369</v>
      </c>
      <c r="P32" s="209">
        <f t="shared" ref="P32" si="68">SUM(U32*1)</f>
        <v>41372</v>
      </c>
      <c r="Q32" s="209" t="s">
        <v>49</v>
      </c>
      <c r="R32" s="209" t="s">
        <v>49</v>
      </c>
      <c r="S32" s="209" t="s">
        <v>49</v>
      </c>
      <c r="T32" s="209" t="s">
        <v>49</v>
      </c>
      <c r="U32" s="209">
        <f t="shared" ref="U32" si="69">SUM(V32-4)</f>
        <v>41372</v>
      </c>
      <c r="V32" s="209">
        <f t="shared" ref="V32" si="70">SUM(W32-4)</f>
        <v>41376</v>
      </c>
      <c r="W32" s="209">
        <f t="shared" ref="W32" si="71">SUM(X32-3)</f>
        <v>41380</v>
      </c>
      <c r="X32" s="562">
        <v>41383</v>
      </c>
      <c r="Y32" s="462"/>
      <c r="Z32" s="462"/>
      <c r="AA32" s="443">
        <v>500</v>
      </c>
      <c r="AB32" s="432"/>
    </row>
    <row r="33" spans="1:28" x14ac:dyDescent="0.25">
      <c r="A33" s="254"/>
      <c r="B33" s="318" t="s">
        <v>907</v>
      </c>
      <c r="C33" s="112"/>
      <c r="D33" s="225"/>
      <c r="E33" s="109"/>
      <c r="F33" s="107"/>
      <c r="G33" s="255"/>
      <c r="H33" s="255"/>
      <c r="I33" s="255"/>
      <c r="J33" s="255"/>
      <c r="K33" s="255"/>
      <c r="L33" s="255"/>
      <c r="M33" s="255"/>
      <c r="N33" s="255"/>
      <c r="O33" s="255"/>
      <c r="P33" s="256"/>
      <c r="Q33" s="256"/>
      <c r="R33" s="256"/>
      <c r="S33" s="256"/>
      <c r="T33" s="256"/>
      <c r="U33" s="256"/>
      <c r="V33" s="256"/>
      <c r="W33" s="256"/>
      <c r="X33" s="265"/>
      <c r="Y33" s="263"/>
      <c r="Z33" s="263"/>
      <c r="AA33" s="111"/>
      <c r="AB33" s="264"/>
    </row>
    <row r="34" spans="1:28" s="444" customFormat="1" ht="25.5" x14ac:dyDescent="0.25">
      <c r="A34" s="458">
        <v>12</v>
      </c>
      <c r="B34" s="433" t="s">
        <v>2543</v>
      </c>
      <c r="C34" s="206" t="str">
        <f t="shared" ref="C34" si="72">IF(AA34&gt;=450000,"LPN",IF(AND(AA34&gt;180000,AA34&lt;450000),"LP",IF(AND(AA34&gt;=53000,AA34&lt;=180000),"3C","2C ")))</f>
        <v xml:space="preserve">2C </v>
      </c>
      <c r="D34" s="533" t="s">
        <v>882</v>
      </c>
      <c r="E34" s="479" t="s">
        <v>911</v>
      </c>
      <c r="F34" s="432" t="s">
        <v>909</v>
      </c>
      <c r="G34" s="209" t="s">
        <v>49</v>
      </c>
      <c r="H34" s="209" t="s">
        <v>49</v>
      </c>
      <c r="I34" s="209" t="s">
        <v>49</v>
      </c>
      <c r="J34" s="209" t="s">
        <v>49</v>
      </c>
      <c r="K34" s="209">
        <f t="shared" ref="K34" si="73">SUM(L34-8)</f>
        <v>41360</v>
      </c>
      <c r="L34" s="209">
        <f t="shared" ref="L34" si="74">SUM(M34*1)</f>
        <v>41368</v>
      </c>
      <c r="M34" s="209">
        <f t="shared" ref="M34" si="75">SUM(N34*1)</f>
        <v>41368</v>
      </c>
      <c r="N34" s="209">
        <f t="shared" ref="N34" si="76">SUM(O34-1)</f>
        <v>41368</v>
      </c>
      <c r="O34" s="209">
        <f t="shared" ref="O34" si="77">SUM(U34-3)</f>
        <v>41369</v>
      </c>
      <c r="P34" s="209">
        <f t="shared" ref="P34" si="78">SUM(U34*1)</f>
        <v>41372</v>
      </c>
      <c r="Q34" s="209" t="s">
        <v>49</v>
      </c>
      <c r="R34" s="209" t="s">
        <v>49</v>
      </c>
      <c r="S34" s="209" t="s">
        <v>49</v>
      </c>
      <c r="T34" s="209" t="s">
        <v>49</v>
      </c>
      <c r="U34" s="209">
        <f t="shared" ref="U34" si="79">SUM(V34-4)</f>
        <v>41372</v>
      </c>
      <c r="V34" s="209">
        <f t="shared" ref="V34" si="80">SUM(W34-4)</f>
        <v>41376</v>
      </c>
      <c r="W34" s="209">
        <f t="shared" ref="W34" si="81">SUM(X34-3)</f>
        <v>41380</v>
      </c>
      <c r="X34" s="562">
        <v>41383</v>
      </c>
      <c r="Y34" s="462"/>
      <c r="Z34" s="462"/>
      <c r="AA34" s="443">
        <v>3000</v>
      </c>
      <c r="AB34" s="432"/>
    </row>
    <row r="35" spans="1:28" x14ac:dyDescent="0.25">
      <c r="A35" s="254"/>
      <c r="B35" s="318" t="s">
        <v>910</v>
      </c>
      <c r="C35" s="112"/>
      <c r="D35" s="225"/>
      <c r="E35" s="109"/>
      <c r="F35" s="107"/>
      <c r="G35" s="255"/>
      <c r="H35" s="255"/>
      <c r="I35" s="255"/>
      <c r="J35" s="255"/>
      <c r="K35" s="255"/>
      <c r="L35" s="255"/>
      <c r="M35" s="255"/>
      <c r="N35" s="255"/>
      <c r="O35" s="255"/>
      <c r="P35" s="256"/>
      <c r="Q35" s="256"/>
      <c r="R35" s="256"/>
      <c r="S35" s="256"/>
      <c r="T35" s="256"/>
      <c r="U35" s="256"/>
      <c r="V35" s="256"/>
      <c r="W35" s="256"/>
      <c r="X35" s="265"/>
      <c r="Y35" s="263"/>
      <c r="Z35" s="263"/>
      <c r="AA35" s="111"/>
      <c r="AB35" s="264"/>
    </row>
    <row r="36" spans="1:28" s="444" customFormat="1" ht="25.5" x14ac:dyDescent="0.25">
      <c r="A36" s="458">
        <v>13</v>
      </c>
      <c r="B36" s="433" t="s">
        <v>2540</v>
      </c>
      <c r="C36" s="206" t="s">
        <v>2568</v>
      </c>
      <c r="D36" s="533" t="s">
        <v>882</v>
      </c>
      <c r="E36" s="479" t="s">
        <v>913</v>
      </c>
      <c r="F36" s="432" t="s">
        <v>909</v>
      </c>
      <c r="G36" s="209" t="s">
        <v>49</v>
      </c>
      <c r="H36" s="209" t="s">
        <v>49</v>
      </c>
      <c r="I36" s="209" t="s">
        <v>49</v>
      </c>
      <c r="J36" s="209" t="s">
        <v>49</v>
      </c>
      <c r="K36" s="209" t="s">
        <v>49</v>
      </c>
      <c r="L36" s="209" t="s">
        <v>49</v>
      </c>
      <c r="M36" s="209" t="s">
        <v>49</v>
      </c>
      <c r="N36" s="209" t="s">
        <v>49</v>
      </c>
      <c r="O36" s="209" t="s">
        <v>49</v>
      </c>
      <c r="P36" s="209" t="s">
        <v>49</v>
      </c>
      <c r="Q36" s="209" t="s">
        <v>49</v>
      </c>
      <c r="R36" s="209" t="s">
        <v>49</v>
      </c>
      <c r="S36" s="209" t="s">
        <v>49</v>
      </c>
      <c r="T36" s="209" t="s">
        <v>49</v>
      </c>
      <c r="U36" s="209">
        <f t="shared" ref="U36" si="82">SUM(V36-4)</f>
        <v>41372</v>
      </c>
      <c r="V36" s="209">
        <f t="shared" ref="V36" si="83">SUM(W36-4)</f>
        <v>41376</v>
      </c>
      <c r="W36" s="209">
        <f t="shared" ref="W36" si="84">SUM(X36-3)</f>
        <v>41380</v>
      </c>
      <c r="X36" s="562">
        <v>41383</v>
      </c>
      <c r="Y36" s="462"/>
      <c r="Z36" s="462"/>
      <c r="AA36" s="443">
        <v>24500</v>
      </c>
      <c r="AB36" s="432"/>
    </row>
    <row r="37" spans="1:28" ht="25.5" x14ac:dyDescent="0.25">
      <c r="A37" s="254"/>
      <c r="B37" s="552" t="s">
        <v>912</v>
      </c>
      <c r="C37" s="112"/>
      <c r="D37" s="225"/>
      <c r="E37" s="109"/>
      <c r="F37" s="107"/>
      <c r="G37" s="255"/>
      <c r="H37" s="255"/>
      <c r="I37" s="255"/>
      <c r="J37" s="255"/>
      <c r="K37" s="256"/>
      <c r="L37" s="256"/>
      <c r="M37" s="256"/>
      <c r="N37" s="256"/>
      <c r="O37" s="256"/>
      <c r="P37" s="256"/>
      <c r="Q37" s="256"/>
      <c r="R37" s="256"/>
      <c r="S37" s="256"/>
      <c r="T37" s="256"/>
      <c r="U37" s="256"/>
      <c r="V37" s="256"/>
      <c r="W37" s="256"/>
      <c r="X37" s="265"/>
      <c r="Y37" s="263"/>
      <c r="Z37" s="263"/>
      <c r="AA37" s="111"/>
      <c r="AB37" s="264"/>
    </row>
    <row r="38" spans="1:28" ht="25.5" x14ac:dyDescent="0.25">
      <c r="A38" s="254"/>
      <c r="B38" s="552" t="s">
        <v>914</v>
      </c>
      <c r="C38" s="112"/>
      <c r="D38" s="225"/>
      <c r="E38" s="109"/>
      <c r="F38" s="107"/>
      <c r="G38" s="255"/>
      <c r="H38" s="255"/>
      <c r="I38" s="255"/>
      <c r="J38" s="255"/>
      <c r="K38" s="256"/>
      <c r="L38" s="256"/>
      <c r="M38" s="256"/>
      <c r="N38" s="256"/>
      <c r="O38" s="256"/>
      <c r="P38" s="256"/>
      <c r="Q38" s="256"/>
      <c r="R38" s="256"/>
      <c r="S38" s="256"/>
      <c r="T38" s="256"/>
      <c r="U38" s="256"/>
      <c r="V38" s="256"/>
      <c r="W38" s="256"/>
      <c r="X38" s="265"/>
      <c r="Y38" s="263"/>
      <c r="Z38" s="263"/>
      <c r="AA38" s="111"/>
      <c r="AB38" s="264"/>
    </row>
    <row r="39" spans="1:28" ht="25.5" x14ac:dyDescent="0.25">
      <c r="A39" s="254"/>
      <c r="B39" s="552" t="s">
        <v>915</v>
      </c>
      <c r="C39" s="112"/>
      <c r="D39" s="225"/>
      <c r="E39" s="109"/>
      <c r="F39" s="107"/>
      <c r="G39" s="255"/>
      <c r="H39" s="255"/>
      <c r="I39" s="255"/>
      <c r="J39" s="255"/>
      <c r="K39" s="255"/>
      <c r="L39" s="255"/>
      <c r="M39" s="255"/>
      <c r="N39" s="255"/>
      <c r="O39" s="255"/>
      <c r="P39" s="256"/>
      <c r="Q39" s="256"/>
      <c r="R39" s="256"/>
      <c r="S39" s="256"/>
      <c r="T39" s="256"/>
      <c r="U39" s="256"/>
      <c r="V39" s="256"/>
      <c r="W39" s="256"/>
      <c r="X39" s="265"/>
      <c r="Y39" s="263"/>
      <c r="Z39" s="263"/>
      <c r="AA39" s="111"/>
      <c r="AB39" s="264"/>
    </row>
    <row r="40" spans="1:28" s="444" customFormat="1" ht="25.5" x14ac:dyDescent="0.25">
      <c r="A40" s="458">
        <v>14</v>
      </c>
      <c r="B40" s="433" t="s">
        <v>2542</v>
      </c>
      <c r="C40" s="206" t="str">
        <f t="shared" ref="C40" si="85">IF(AA40&gt;=450000,"LPN",IF(AND(AA40&gt;180000,AA40&lt;450000),"LP",IF(AND(AA40&gt;=53000,AA40&lt;=180000),"3C","2C ")))</f>
        <v xml:space="preserve">2C </v>
      </c>
      <c r="D40" s="533" t="s">
        <v>882</v>
      </c>
      <c r="E40" s="479" t="s">
        <v>917</v>
      </c>
      <c r="F40" s="432" t="s">
        <v>884</v>
      </c>
      <c r="G40" s="209" t="s">
        <v>49</v>
      </c>
      <c r="H40" s="209" t="s">
        <v>49</v>
      </c>
      <c r="I40" s="209" t="s">
        <v>49</v>
      </c>
      <c r="J40" s="209" t="s">
        <v>49</v>
      </c>
      <c r="K40" s="209">
        <f t="shared" ref="K40" si="86">SUM(L40-8)</f>
        <v>41374</v>
      </c>
      <c r="L40" s="209">
        <f t="shared" ref="L40" si="87">SUM(M40*1)</f>
        <v>41382</v>
      </c>
      <c r="M40" s="209">
        <f t="shared" ref="M40" si="88">SUM(N40*1)</f>
        <v>41382</v>
      </c>
      <c r="N40" s="209">
        <f t="shared" ref="N40" si="89">SUM(O40-1)</f>
        <v>41382</v>
      </c>
      <c r="O40" s="209">
        <f t="shared" ref="O40" si="90">SUM(U40-3)</f>
        <v>41383</v>
      </c>
      <c r="P40" s="209">
        <f t="shared" ref="P40" si="91">SUM(U40*1)</f>
        <v>41386</v>
      </c>
      <c r="Q40" s="209" t="s">
        <v>49</v>
      </c>
      <c r="R40" s="209" t="s">
        <v>49</v>
      </c>
      <c r="S40" s="209" t="s">
        <v>49</v>
      </c>
      <c r="T40" s="209" t="s">
        <v>49</v>
      </c>
      <c r="U40" s="209">
        <f t="shared" ref="U40" si="92">SUM(V40-4)</f>
        <v>41386</v>
      </c>
      <c r="V40" s="209">
        <f t="shared" ref="V40" si="93">SUM(W40-4)</f>
        <v>41390</v>
      </c>
      <c r="W40" s="209">
        <f t="shared" ref="W40" si="94">SUM(X40-3)</f>
        <v>41394</v>
      </c>
      <c r="X40" s="563">
        <v>41397</v>
      </c>
      <c r="Y40" s="438"/>
      <c r="Z40" s="462"/>
      <c r="AA40" s="494">
        <v>350</v>
      </c>
      <c r="AB40" s="432"/>
    </row>
    <row r="41" spans="1:28" x14ac:dyDescent="0.25">
      <c r="A41" s="254"/>
      <c r="B41" s="107" t="s">
        <v>916</v>
      </c>
      <c r="C41" s="112"/>
      <c r="D41" s="225"/>
      <c r="E41" s="109"/>
      <c r="F41" s="107"/>
      <c r="G41" s="255"/>
      <c r="H41" s="255"/>
      <c r="I41" s="255"/>
      <c r="J41" s="255"/>
      <c r="K41" s="255"/>
      <c r="L41" s="255"/>
      <c r="M41" s="255"/>
      <c r="N41" s="255"/>
      <c r="O41" s="255"/>
      <c r="P41" s="256"/>
      <c r="Q41" s="256"/>
      <c r="R41" s="256"/>
      <c r="S41" s="256"/>
      <c r="T41" s="256"/>
      <c r="U41" s="256"/>
      <c r="V41" s="256"/>
      <c r="W41" s="256"/>
      <c r="X41" s="307"/>
      <c r="Y41" s="257"/>
      <c r="Z41" s="263"/>
      <c r="AA41" s="108"/>
      <c r="AB41" s="266"/>
    </row>
    <row r="42" spans="1:28" s="444" customFormat="1" ht="25.5" x14ac:dyDescent="0.25">
      <c r="A42" s="458">
        <v>15</v>
      </c>
      <c r="B42" s="432" t="s">
        <v>2544</v>
      </c>
      <c r="C42" s="434" t="str">
        <f t="shared" ref="C42" si="95">IF(AA42&gt;=450000,"LPN",IF(AND(AA42&gt;180000,AA42&lt;450000),"LP",IF(AND(AA42&gt;=53000,AA42&lt;=180000),"3C","2C ")))</f>
        <v xml:space="preserve">2C </v>
      </c>
      <c r="D42" s="498" t="s">
        <v>882</v>
      </c>
      <c r="E42" s="512" t="s">
        <v>919</v>
      </c>
      <c r="F42" s="432" t="s">
        <v>920</v>
      </c>
      <c r="G42" s="209" t="s">
        <v>49</v>
      </c>
      <c r="H42" s="209" t="s">
        <v>49</v>
      </c>
      <c r="I42" s="209" t="s">
        <v>49</v>
      </c>
      <c r="J42" s="209" t="s">
        <v>49</v>
      </c>
      <c r="K42" s="461">
        <f>SUM(L42-8)</f>
        <v>41388</v>
      </c>
      <c r="L42" s="461">
        <f t="shared" ref="L42" si="96">SUM(M42*1)</f>
        <v>41396</v>
      </c>
      <c r="M42" s="461">
        <f t="shared" ref="M42" si="97">SUM(N42*1)</f>
        <v>41396</v>
      </c>
      <c r="N42" s="461">
        <f>SUM(O42-1)</f>
        <v>41396</v>
      </c>
      <c r="O42" s="461">
        <f>SUM(U42-3)</f>
        <v>41397</v>
      </c>
      <c r="P42" s="461">
        <f>SUM(U42*1)</f>
        <v>41400</v>
      </c>
      <c r="Q42" s="461" t="s">
        <v>49</v>
      </c>
      <c r="R42" s="461" t="s">
        <v>49</v>
      </c>
      <c r="S42" s="461" t="s">
        <v>49</v>
      </c>
      <c r="T42" s="461" t="s">
        <v>49</v>
      </c>
      <c r="U42" s="461">
        <f t="shared" ref="U42" si="98">SUM(V42-4)</f>
        <v>41400</v>
      </c>
      <c r="V42" s="461">
        <f t="shared" ref="V42" si="99">SUM(W42-4)</f>
        <v>41404</v>
      </c>
      <c r="W42" s="461">
        <f>SUM(X42-3)</f>
        <v>41408</v>
      </c>
      <c r="X42" s="461">
        <v>41411</v>
      </c>
      <c r="Y42" s="438"/>
      <c r="Z42" s="462"/>
      <c r="AA42" s="494">
        <v>5250</v>
      </c>
      <c r="AB42" s="564"/>
    </row>
    <row r="43" spans="1:28" ht="25.5" x14ac:dyDescent="0.25">
      <c r="A43" s="254"/>
      <c r="B43" s="553" t="s">
        <v>918</v>
      </c>
      <c r="C43" s="204"/>
      <c r="D43" s="224"/>
      <c r="E43" s="106"/>
      <c r="F43" s="107"/>
      <c r="G43" s="255"/>
      <c r="H43" s="255"/>
      <c r="I43" s="255"/>
      <c r="J43" s="255"/>
      <c r="K43" s="262"/>
      <c r="L43" s="262"/>
      <c r="M43" s="262"/>
      <c r="N43" s="262"/>
      <c r="O43" s="262"/>
      <c r="P43" s="267"/>
      <c r="Q43" s="267"/>
      <c r="R43" s="267"/>
      <c r="S43" s="267"/>
      <c r="T43" s="267"/>
      <c r="U43" s="267"/>
      <c r="V43" s="267"/>
      <c r="W43" s="267"/>
      <c r="X43" s="262"/>
      <c r="Y43" s="257"/>
      <c r="Z43" s="263"/>
      <c r="AA43" s="108"/>
      <c r="AB43" s="264"/>
    </row>
    <row r="44" spans="1:28" ht="25.5" x14ac:dyDescent="0.25">
      <c r="A44" s="254"/>
      <c r="B44" s="553" t="s">
        <v>921</v>
      </c>
      <c r="C44" s="204"/>
      <c r="D44" s="224"/>
      <c r="E44" s="106"/>
      <c r="F44" s="107"/>
      <c r="G44" s="255"/>
      <c r="H44" s="255"/>
      <c r="I44" s="255"/>
      <c r="J44" s="255"/>
      <c r="K44" s="262"/>
      <c r="L44" s="262"/>
      <c r="M44" s="262"/>
      <c r="N44" s="262"/>
      <c r="O44" s="262"/>
      <c r="P44" s="267"/>
      <c r="Q44" s="267"/>
      <c r="R44" s="267"/>
      <c r="S44" s="267"/>
      <c r="T44" s="267"/>
      <c r="U44" s="267"/>
      <c r="V44" s="267"/>
      <c r="W44" s="267"/>
      <c r="X44" s="262"/>
      <c r="Y44" s="257"/>
      <c r="Z44" s="263"/>
      <c r="AA44" s="108"/>
      <c r="AB44" s="264"/>
    </row>
    <row r="45" spans="1:28" ht="25.5" x14ac:dyDescent="0.25">
      <c r="A45" s="254"/>
      <c r="B45" s="553" t="s">
        <v>922</v>
      </c>
      <c r="C45" s="204"/>
      <c r="D45" s="224"/>
      <c r="E45" s="106"/>
      <c r="F45" s="107"/>
      <c r="G45" s="255"/>
      <c r="H45" s="255"/>
      <c r="I45" s="255"/>
      <c r="J45" s="255"/>
      <c r="K45" s="262"/>
      <c r="L45" s="262"/>
      <c r="M45" s="262"/>
      <c r="N45" s="262"/>
      <c r="O45" s="262"/>
      <c r="P45" s="267"/>
      <c r="Q45" s="267"/>
      <c r="R45" s="267"/>
      <c r="S45" s="267"/>
      <c r="T45" s="267"/>
      <c r="U45" s="267"/>
      <c r="V45" s="267"/>
      <c r="W45" s="267"/>
      <c r="X45" s="262"/>
      <c r="Y45" s="257"/>
      <c r="Z45" s="263"/>
      <c r="AA45" s="108"/>
      <c r="AB45" s="264"/>
    </row>
    <row r="46" spans="1:28" ht="25.5" x14ac:dyDescent="0.25">
      <c r="A46" s="254"/>
      <c r="B46" s="553" t="s">
        <v>923</v>
      </c>
      <c r="C46" s="204"/>
      <c r="D46" s="224"/>
      <c r="E46" s="106"/>
      <c r="F46" s="107"/>
      <c r="G46" s="255"/>
      <c r="H46" s="255"/>
      <c r="I46" s="255"/>
      <c r="J46" s="255"/>
      <c r="K46" s="262"/>
      <c r="L46" s="262"/>
      <c r="M46" s="262"/>
      <c r="N46" s="262"/>
      <c r="O46" s="262"/>
      <c r="P46" s="267"/>
      <c r="Q46" s="267"/>
      <c r="R46" s="267"/>
      <c r="S46" s="267"/>
      <c r="T46" s="267"/>
      <c r="U46" s="267"/>
      <c r="V46" s="267"/>
      <c r="W46" s="267"/>
      <c r="X46" s="262"/>
      <c r="Y46" s="257"/>
      <c r="Z46" s="263"/>
      <c r="AA46" s="108"/>
      <c r="AB46" s="264"/>
    </row>
    <row r="47" spans="1:28" s="444" customFormat="1" ht="25.5" x14ac:dyDescent="0.25">
      <c r="A47" s="458">
        <v>16</v>
      </c>
      <c r="B47" s="432" t="s">
        <v>2545</v>
      </c>
      <c r="C47" s="206" t="str">
        <f t="shared" ref="C47" si="100">IF(AA47&gt;=450000,"LPN",IF(AND(AA47&gt;180000,AA47&lt;450000),"LP",IF(AND(AA47&gt;=53000,AA47&lt;=180000),"3C","2C ")))</f>
        <v xml:space="preserve">2C </v>
      </c>
      <c r="D47" s="495" t="s">
        <v>882</v>
      </c>
      <c r="E47" s="512" t="s">
        <v>925</v>
      </c>
      <c r="F47" s="432" t="s">
        <v>920</v>
      </c>
      <c r="G47" s="209" t="s">
        <v>49</v>
      </c>
      <c r="H47" s="209" t="s">
        <v>49</v>
      </c>
      <c r="I47" s="209" t="s">
        <v>49</v>
      </c>
      <c r="J47" s="209" t="s">
        <v>49</v>
      </c>
      <c r="K47" s="209">
        <f>SUM(L47-20)</f>
        <v>41321</v>
      </c>
      <c r="L47" s="209">
        <f t="shared" ref="L47" si="101">SUM(M47*1)</f>
        <v>41341</v>
      </c>
      <c r="M47" s="209">
        <f t="shared" ref="M47" si="102">SUM(N47*1)</f>
        <v>41341</v>
      </c>
      <c r="N47" s="209">
        <f t="shared" ref="N47" si="103">SUM(O47*1)</f>
        <v>41341</v>
      </c>
      <c r="O47" s="209">
        <f>SUM(P47-15)</f>
        <v>41341</v>
      </c>
      <c r="P47" s="209">
        <f>SUM(Q47*1)</f>
        <v>41356</v>
      </c>
      <c r="Q47" s="209">
        <f>SUM(R47*1)</f>
        <v>41356</v>
      </c>
      <c r="R47" s="209">
        <f>SUM(S47*1)</f>
        <v>41356</v>
      </c>
      <c r="S47" s="209">
        <f>SUM(T47*1)</f>
        <v>41356</v>
      </c>
      <c r="T47" s="209">
        <f>SUM(U47*1)</f>
        <v>41356</v>
      </c>
      <c r="U47" s="209">
        <f>SUM(V47-30)</f>
        <v>41356</v>
      </c>
      <c r="V47" s="209">
        <f>SUM(W47-15)</f>
        <v>41386</v>
      </c>
      <c r="W47" s="209">
        <f>SUM(X47-10)</f>
        <v>41401</v>
      </c>
      <c r="X47" s="461">
        <v>41411</v>
      </c>
      <c r="Y47" s="438"/>
      <c r="Z47" s="462"/>
      <c r="AA47" s="494">
        <v>5600</v>
      </c>
      <c r="AB47" s="432"/>
    </row>
    <row r="48" spans="1:28" x14ac:dyDescent="0.25">
      <c r="A48" s="254"/>
      <c r="B48" s="107" t="s">
        <v>924</v>
      </c>
      <c r="C48" s="204"/>
      <c r="D48" s="224"/>
      <c r="E48" s="106"/>
      <c r="F48" s="107"/>
      <c r="G48" s="255"/>
      <c r="H48" s="255"/>
      <c r="I48" s="255"/>
      <c r="J48" s="255"/>
      <c r="K48" s="262"/>
      <c r="L48" s="262"/>
      <c r="M48" s="262"/>
      <c r="N48" s="262"/>
      <c r="O48" s="262"/>
      <c r="P48" s="267"/>
      <c r="Q48" s="267"/>
      <c r="R48" s="267"/>
      <c r="S48" s="267"/>
      <c r="T48" s="267"/>
      <c r="U48" s="267"/>
      <c r="V48" s="267"/>
      <c r="W48" s="267"/>
      <c r="X48" s="262"/>
      <c r="Y48" s="257"/>
      <c r="Z48" s="263"/>
      <c r="AA48" s="108"/>
      <c r="AB48" s="264"/>
    </row>
    <row r="49" spans="1:28" ht="25.5" x14ac:dyDescent="0.25">
      <c r="A49" s="254"/>
      <c r="B49" s="553" t="s">
        <v>926</v>
      </c>
      <c r="C49" s="204"/>
      <c r="D49" s="224"/>
      <c r="E49" s="106"/>
      <c r="F49" s="107"/>
      <c r="G49" s="255"/>
      <c r="H49" s="255"/>
      <c r="I49" s="255"/>
      <c r="J49" s="255"/>
      <c r="K49" s="262"/>
      <c r="L49" s="262"/>
      <c r="M49" s="262"/>
      <c r="N49" s="262"/>
      <c r="O49" s="262"/>
      <c r="P49" s="267"/>
      <c r="Q49" s="267"/>
      <c r="R49" s="267"/>
      <c r="S49" s="267"/>
      <c r="T49" s="267"/>
      <c r="U49" s="267"/>
      <c r="V49" s="267"/>
      <c r="W49" s="267"/>
      <c r="X49" s="262"/>
      <c r="Y49" s="257"/>
      <c r="Z49" s="263"/>
      <c r="AA49" s="108"/>
      <c r="AB49" s="264"/>
    </row>
    <row r="50" spans="1:28" ht="25.5" x14ac:dyDescent="0.25">
      <c r="A50" s="254"/>
      <c r="B50" s="553" t="s">
        <v>927</v>
      </c>
      <c r="C50" s="204"/>
      <c r="D50" s="224"/>
      <c r="E50" s="106"/>
      <c r="F50" s="107"/>
      <c r="G50" s="255"/>
      <c r="H50" s="255"/>
      <c r="I50" s="255"/>
      <c r="J50" s="255"/>
      <c r="K50" s="262"/>
      <c r="L50" s="262"/>
      <c r="M50" s="262"/>
      <c r="N50" s="262"/>
      <c r="O50" s="262"/>
      <c r="P50" s="267"/>
      <c r="Q50" s="267"/>
      <c r="R50" s="267"/>
      <c r="S50" s="267"/>
      <c r="T50" s="267"/>
      <c r="U50" s="267"/>
      <c r="V50" s="267"/>
      <c r="W50" s="267"/>
      <c r="X50" s="262"/>
      <c r="Y50" s="257"/>
      <c r="Z50" s="263"/>
      <c r="AA50" s="108"/>
      <c r="AB50" s="264"/>
    </row>
    <row r="51" spans="1:28" ht="25.5" x14ac:dyDescent="0.25">
      <c r="A51" s="254"/>
      <c r="B51" s="553" t="s">
        <v>928</v>
      </c>
      <c r="C51" s="204"/>
      <c r="D51" s="224"/>
      <c r="E51" s="106"/>
      <c r="F51" s="107"/>
      <c r="G51" s="255"/>
      <c r="H51" s="255"/>
      <c r="I51" s="255"/>
      <c r="J51" s="255"/>
      <c r="K51" s="262"/>
      <c r="L51" s="262"/>
      <c r="M51" s="262"/>
      <c r="N51" s="262"/>
      <c r="O51" s="262"/>
      <c r="P51" s="267"/>
      <c r="Q51" s="267"/>
      <c r="R51" s="267"/>
      <c r="S51" s="267"/>
      <c r="T51" s="267"/>
      <c r="U51" s="267"/>
      <c r="V51" s="267"/>
      <c r="W51" s="267"/>
      <c r="X51" s="262"/>
      <c r="Y51" s="257"/>
      <c r="Z51" s="263"/>
      <c r="AA51" s="108"/>
      <c r="AB51" s="264"/>
    </row>
    <row r="52" spans="1:28" ht="25.5" x14ac:dyDescent="0.25">
      <c r="A52" s="254"/>
      <c r="B52" s="553" t="s">
        <v>929</v>
      </c>
      <c r="C52" s="204"/>
      <c r="D52" s="224"/>
      <c r="E52" s="106"/>
      <c r="F52" s="107"/>
      <c r="G52" s="255"/>
      <c r="H52" s="255"/>
      <c r="I52" s="255"/>
      <c r="J52" s="255"/>
      <c r="K52" s="262"/>
      <c r="L52" s="262"/>
      <c r="M52" s="262"/>
      <c r="N52" s="262"/>
      <c r="O52" s="262"/>
      <c r="P52" s="267"/>
      <c r="Q52" s="267"/>
      <c r="R52" s="267"/>
      <c r="S52" s="267"/>
      <c r="T52" s="267"/>
      <c r="U52" s="267"/>
      <c r="V52" s="267"/>
      <c r="W52" s="267"/>
      <c r="X52" s="262"/>
      <c r="Y52" s="257"/>
      <c r="Z52" s="263"/>
      <c r="AA52" s="108"/>
      <c r="AB52" s="264"/>
    </row>
    <row r="53" spans="1:28" x14ac:dyDescent="0.25">
      <c r="A53" s="138"/>
      <c r="B53" s="109" t="s">
        <v>930</v>
      </c>
      <c r="C53" s="112"/>
      <c r="D53" s="231"/>
      <c r="E53" s="106"/>
      <c r="F53" s="107"/>
      <c r="G53" s="255"/>
      <c r="H53" s="255"/>
      <c r="I53" s="255"/>
      <c r="J53" s="255"/>
      <c r="K53" s="255"/>
      <c r="L53" s="255"/>
      <c r="M53" s="255"/>
      <c r="N53" s="255"/>
      <c r="O53" s="255"/>
      <c r="P53" s="256"/>
      <c r="Q53" s="256"/>
      <c r="R53" s="256"/>
      <c r="S53" s="256"/>
      <c r="T53" s="256"/>
      <c r="U53" s="256"/>
      <c r="V53" s="256"/>
      <c r="W53" s="256"/>
      <c r="X53" s="262"/>
      <c r="Y53" s="257"/>
      <c r="Z53" s="260"/>
      <c r="AA53" s="111"/>
      <c r="AB53" s="260"/>
    </row>
    <row r="54" spans="1:28" ht="25.5" x14ac:dyDescent="0.25">
      <c r="A54" s="254"/>
      <c r="B54" s="109" t="s">
        <v>931</v>
      </c>
      <c r="C54" s="112"/>
      <c r="D54" s="231"/>
      <c r="E54" s="106"/>
      <c r="F54" s="107"/>
      <c r="G54" s="255"/>
      <c r="H54" s="255"/>
      <c r="I54" s="255"/>
      <c r="J54" s="255"/>
      <c r="K54" s="255"/>
      <c r="L54" s="255"/>
      <c r="M54" s="255"/>
      <c r="N54" s="255"/>
      <c r="O54" s="255"/>
      <c r="P54" s="256"/>
      <c r="Q54" s="256"/>
      <c r="R54" s="256"/>
      <c r="S54" s="256"/>
      <c r="T54" s="256"/>
      <c r="U54" s="256"/>
      <c r="V54" s="256"/>
      <c r="W54" s="256"/>
      <c r="X54" s="262"/>
      <c r="Y54" s="257"/>
      <c r="Z54" s="260"/>
      <c r="AA54" s="111"/>
      <c r="AB54" s="260"/>
    </row>
    <row r="55" spans="1:28" ht="25.5" x14ac:dyDescent="0.25">
      <c r="A55" s="138"/>
      <c r="B55" s="109" t="s">
        <v>932</v>
      </c>
      <c r="C55" s="112"/>
      <c r="D55" s="231"/>
      <c r="E55" s="106"/>
      <c r="F55" s="107"/>
      <c r="G55" s="255"/>
      <c r="H55" s="255"/>
      <c r="I55" s="255"/>
      <c r="J55" s="255"/>
      <c r="K55" s="255"/>
      <c r="L55" s="255"/>
      <c r="M55" s="255"/>
      <c r="N55" s="255"/>
      <c r="O55" s="255"/>
      <c r="P55" s="255"/>
      <c r="Q55" s="255"/>
      <c r="R55" s="255"/>
      <c r="S55" s="255"/>
      <c r="T55" s="255"/>
      <c r="U55" s="255"/>
      <c r="V55" s="255"/>
      <c r="W55" s="255"/>
      <c r="X55" s="262"/>
      <c r="Y55" s="257"/>
      <c r="Z55" s="241"/>
      <c r="AA55" s="111"/>
      <c r="AB55" s="260"/>
    </row>
    <row r="56" spans="1:28" ht="25.5" x14ac:dyDescent="0.25">
      <c r="A56" s="138"/>
      <c r="B56" s="109" t="s">
        <v>933</v>
      </c>
      <c r="C56" s="112"/>
      <c r="D56" s="231"/>
      <c r="E56" s="106"/>
      <c r="F56" s="107"/>
      <c r="G56" s="255"/>
      <c r="H56" s="255"/>
      <c r="I56" s="255"/>
      <c r="J56" s="255"/>
      <c r="K56" s="255"/>
      <c r="L56" s="255"/>
      <c r="M56" s="255"/>
      <c r="N56" s="255"/>
      <c r="O56" s="255"/>
      <c r="P56" s="255"/>
      <c r="Q56" s="255"/>
      <c r="R56" s="255"/>
      <c r="S56" s="255"/>
      <c r="T56" s="255"/>
      <c r="U56" s="255"/>
      <c r="V56" s="255"/>
      <c r="W56" s="255"/>
      <c r="X56" s="262"/>
      <c r="Y56" s="257"/>
      <c r="Z56" s="241"/>
      <c r="AA56" s="111"/>
      <c r="AB56" s="260"/>
    </row>
    <row r="57" spans="1:28" x14ac:dyDescent="0.25">
      <c r="A57" s="138"/>
      <c r="B57" s="109" t="s">
        <v>934</v>
      </c>
      <c r="C57" s="241"/>
      <c r="D57" s="268"/>
      <c r="E57" s="106"/>
      <c r="F57" s="107"/>
      <c r="G57" s="255"/>
      <c r="H57" s="255"/>
      <c r="I57" s="255"/>
      <c r="J57" s="255"/>
      <c r="K57" s="255"/>
      <c r="L57" s="255"/>
      <c r="M57" s="255"/>
      <c r="N57" s="255"/>
      <c r="O57" s="255"/>
      <c r="P57" s="255"/>
      <c r="Q57" s="255"/>
      <c r="R57" s="255"/>
      <c r="S57" s="255"/>
      <c r="T57" s="255"/>
      <c r="U57" s="255"/>
      <c r="V57" s="255"/>
      <c r="W57" s="255"/>
      <c r="X57" s="262"/>
      <c r="Y57" s="257"/>
      <c r="Z57" s="241"/>
      <c r="AA57" s="111"/>
      <c r="AB57" s="260"/>
    </row>
    <row r="58" spans="1:28" ht="25.5" x14ac:dyDescent="0.25">
      <c r="A58" s="138"/>
      <c r="B58" s="109" t="s">
        <v>935</v>
      </c>
      <c r="C58" s="241"/>
      <c r="D58" s="268"/>
      <c r="E58" s="106"/>
      <c r="F58" s="107"/>
      <c r="G58" s="255"/>
      <c r="H58" s="255"/>
      <c r="I58" s="255"/>
      <c r="J58" s="255"/>
      <c r="K58" s="255"/>
      <c r="L58" s="255"/>
      <c r="M58" s="255"/>
      <c r="N58" s="255"/>
      <c r="O58" s="255"/>
      <c r="P58" s="255"/>
      <c r="Q58" s="255"/>
      <c r="R58" s="255"/>
      <c r="S58" s="255"/>
      <c r="T58" s="255"/>
      <c r="U58" s="255"/>
      <c r="V58" s="255"/>
      <c r="W58" s="255"/>
      <c r="X58" s="262"/>
      <c r="Y58" s="257"/>
      <c r="Z58" s="241"/>
      <c r="AA58" s="111"/>
      <c r="AB58" s="260"/>
    </row>
    <row r="59" spans="1:28" x14ac:dyDescent="0.25">
      <c r="A59" s="138"/>
      <c r="B59" s="109" t="s">
        <v>936</v>
      </c>
      <c r="C59" s="241"/>
      <c r="D59" s="268"/>
      <c r="E59" s="318"/>
      <c r="F59" s="107"/>
      <c r="G59" s="255"/>
      <c r="H59" s="255"/>
      <c r="I59" s="255"/>
      <c r="J59" s="255"/>
      <c r="K59" s="255"/>
      <c r="L59" s="255"/>
      <c r="M59" s="255"/>
      <c r="N59" s="255"/>
      <c r="O59" s="255"/>
      <c r="P59" s="255"/>
      <c r="Q59" s="255"/>
      <c r="R59" s="255"/>
      <c r="S59" s="255"/>
      <c r="T59" s="255"/>
      <c r="U59" s="255"/>
      <c r="V59" s="255"/>
      <c r="W59" s="255"/>
      <c r="X59" s="262"/>
      <c r="Y59" s="257"/>
      <c r="Z59" s="241"/>
      <c r="AA59" s="111"/>
      <c r="AB59" s="260"/>
    </row>
    <row r="60" spans="1:28" s="444" customFormat="1" ht="25.5" x14ac:dyDescent="0.25">
      <c r="A60" s="487">
        <v>17</v>
      </c>
      <c r="B60" s="479" t="s">
        <v>2546</v>
      </c>
      <c r="C60" s="433" t="s">
        <v>1225</v>
      </c>
      <c r="D60" s="565" t="s">
        <v>882</v>
      </c>
      <c r="E60" s="433" t="s">
        <v>937</v>
      </c>
      <c r="F60" s="433" t="s">
        <v>938</v>
      </c>
      <c r="G60" s="209" t="s">
        <v>49</v>
      </c>
      <c r="H60" s="209" t="s">
        <v>49</v>
      </c>
      <c r="I60" s="209" t="s">
        <v>49</v>
      </c>
      <c r="J60" s="209" t="s">
        <v>49</v>
      </c>
      <c r="K60" s="209">
        <f t="shared" ref="K60" si="104">SUM(L60*1)</f>
        <v>41278</v>
      </c>
      <c r="L60" s="209">
        <f t="shared" ref="L60" si="105">SUM(M60*1)</f>
        <v>41278</v>
      </c>
      <c r="M60" s="209">
        <f t="shared" ref="M60" si="106">SUM(N60*1)</f>
        <v>41278</v>
      </c>
      <c r="N60" s="209">
        <f t="shared" ref="N60" si="107">SUM(O60*1)</f>
        <v>41278</v>
      </c>
      <c r="O60" s="209">
        <f t="shared" ref="O60" si="108">SUM(P60*1)</f>
        <v>41278</v>
      </c>
      <c r="P60" s="209">
        <f t="shared" ref="P60" si="109">SUM(Q60*1)</f>
        <v>41278</v>
      </c>
      <c r="Q60" s="209">
        <f t="shared" ref="Q60:Q68" si="110">SUM(R60-10)</f>
        <v>41278</v>
      </c>
      <c r="R60" s="209">
        <f t="shared" ref="R60:R68" si="111">SUM(S60-10)</f>
        <v>41288</v>
      </c>
      <c r="S60" s="209">
        <f t="shared" ref="S60" si="112">SUM(T60-10)</f>
        <v>41298</v>
      </c>
      <c r="T60" s="209">
        <f t="shared" ref="T60" si="113">SUM(U60-10)</f>
        <v>41308</v>
      </c>
      <c r="U60" s="209">
        <f t="shared" ref="U60" si="114">SUM(V60-10)</f>
        <v>41318</v>
      </c>
      <c r="V60" s="209">
        <f t="shared" ref="V60" si="115">SUM(W60-10)</f>
        <v>41328</v>
      </c>
      <c r="W60" s="209">
        <f t="shared" ref="W60" si="116">SUM(X60-10)</f>
        <v>41338</v>
      </c>
      <c r="X60" s="461">
        <v>41348</v>
      </c>
      <c r="Y60" s="433"/>
      <c r="Z60" s="433"/>
      <c r="AA60" s="443">
        <v>2200</v>
      </c>
      <c r="AB60" s="210"/>
    </row>
    <row r="61" spans="1:28" ht="25.5" x14ac:dyDescent="0.25">
      <c r="A61" s="138"/>
      <c r="B61" s="109" t="s">
        <v>2569</v>
      </c>
      <c r="C61" s="241"/>
      <c r="D61" s="268"/>
      <c r="E61" s="241"/>
      <c r="F61" s="241"/>
      <c r="G61" s="255"/>
      <c r="H61" s="255"/>
      <c r="I61" s="255"/>
      <c r="J61" s="255"/>
      <c r="K61" s="255"/>
      <c r="L61" s="255"/>
      <c r="M61" s="255"/>
      <c r="N61" s="255"/>
      <c r="O61" s="255"/>
      <c r="P61" s="255"/>
      <c r="Q61" s="255"/>
      <c r="R61" s="255"/>
      <c r="S61" s="255"/>
      <c r="T61" s="255"/>
      <c r="U61" s="255"/>
      <c r="V61" s="255"/>
      <c r="W61" s="255"/>
      <c r="X61" s="262"/>
      <c r="Y61" s="241"/>
      <c r="Z61" s="241"/>
      <c r="AA61" s="111"/>
      <c r="AB61" s="260"/>
    </row>
    <row r="62" spans="1:28" s="444" customFormat="1" ht="25.5" x14ac:dyDescent="0.25">
      <c r="A62" s="487">
        <v>18</v>
      </c>
      <c r="B62" s="479" t="s">
        <v>2546</v>
      </c>
      <c r="C62" s="433" t="str">
        <f t="shared" ref="C62" si="117">IF(AA62&gt;=450000,"LPN",IF(AND(AA62&gt;180000,AA62&lt;450000),"LP",IF(AND(AA62&gt;=53000,AA62&lt;=180000),"3C","2C ")))</f>
        <v xml:space="preserve">2C </v>
      </c>
      <c r="D62" s="565" t="s">
        <v>882</v>
      </c>
      <c r="E62" s="433" t="s">
        <v>937</v>
      </c>
      <c r="F62" s="433" t="s">
        <v>940</v>
      </c>
      <c r="G62" s="209" t="s">
        <v>49</v>
      </c>
      <c r="H62" s="209" t="s">
        <v>49</v>
      </c>
      <c r="I62" s="209" t="s">
        <v>49</v>
      </c>
      <c r="J62" s="209" t="s">
        <v>49</v>
      </c>
      <c r="K62" s="209">
        <f t="shared" ref="K62" si="118">SUM(L62*1)</f>
        <v>41355</v>
      </c>
      <c r="L62" s="209">
        <f t="shared" ref="L62" si="119">SUM(M62*1)</f>
        <v>41355</v>
      </c>
      <c r="M62" s="209">
        <f t="shared" ref="M62" si="120">SUM(N62*1)</f>
        <v>41355</v>
      </c>
      <c r="N62" s="209">
        <f t="shared" ref="N62" si="121">SUM(O62*1)</f>
        <v>41355</v>
      </c>
      <c r="O62" s="209">
        <f t="shared" ref="O62" si="122">SUM(P62*1)</f>
        <v>41355</v>
      </c>
      <c r="P62" s="209">
        <f t="shared" ref="P62" si="123">SUM(Q62*1)</f>
        <v>41355</v>
      </c>
      <c r="Q62" s="209">
        <f t="shared" si="110"/>
        <v>41355</v>
      </c>
      <c r="R62" s="209">
        <f t="shared" si="111"/>
        <v>41365</v>
      </c>
      <c r="S62" s="209">
        <f t="shared" ref="S62" si="124">SUM(T62-10)</f>
        <v>41375</v>
      </c>
      <c r="T62" s="209">
        <f t="shared" ref="T62" si="125">SUM(U62-10)</f>
        <v>41385</v>
      </c>
      <c r="U62" s="209">
        <f t="shared" ref="U62" si="126">SUM(V62-10)</f>
        <v>41395</v>
      </c>
      <c r="V62" s="209">
        <f t="shared" ref="V62" si="127">SUM(W62-10)</f>
        <v>41405</v>
      </c>
      <c r="W62" s="209">
        <f t="shared" ref="W62" si="128">SUM(X62-10)</f>
        <v>41415</v>
      </c>
      <c r="X62" s="461">
        <v>41425</v>
      </c>
      <c r="Y62" s="438"/>
      <c r="Z62" s="433"/>
      <c r="AA62" s="443">
        <v>600</v>
      </c>
      <c r="AB62" s="210"/>
    </row>
    <row r="63" spans="1:28" x14ac:dyDescent="0.25">
      <c r="A63" s="138"/>
      <c r="B63" s="109" t="s">
        <v>939</v>
      </c>
      <c r="C63" s="241"/>
      <c r="D63" s="268"/>
      <c r="E63" s="241"/>
      <c r="F63" s="241"/>
      <c r="G63" s="255"/>
      <c r="H63" s="255"/>
      <c r="I63" s="255"/>
      <c r="J63" s="255"/>
      <c r="K63" s="255"/>
      <c r="L63" s="255"/>
      <c r="M63" s="255"/>
      <c r="N63" s="255"/>
      <c r="O63" s="255"/>
      <c r="P63" s="255"/>
      <c r="Q63" s="255"/>
      <c r="R63" s="255"/>
      <c r="S63" s="255"/>
      <c r="T63" s="255"/>
      <c r="U63" s="255"/>
      <c r="V63" s="255"/>
      <c r="W63" s="255"/>
      <c r="X63" s="262"/>
      <c r="Y63" s="257"/>
      <c r="Z63" s="241"/>
      <c r="AA63" s="111"/>
      <c r="AB63" s="260"/>
    </row>
    <row r="64" spans="1:28" s="444" customFormat="1" ht="25.5" x14ac:dyDescent="0.25">
      <c r="A64" s="487">
        <v>19</v>
      </c>
      <c r="B64" s="479" t="s">
        <v>2547</v>
      </c>
      <c r="C64" s="433" t="s">
        <v>1225</v>
      </c>
      <c r="D64" s="565" t="s">
        <v>882</v>
      </c>
      <c r="E64" s="433" t="s">
        <v>941</v>
      </c>
      <c r="F64" s="433" t="s">
        <v>884</v>
      </c>
      <c r="G64" s="209" t="s">
        <v>49</v>
      </c>
      <c r="H64" s="209" t="s">
        <v>49</v>
      </c>
      <c r="I64" s="209" t="s">
        <v>49</v>
      </c>
      <c r="J64" s="209" t="s">
        <v>49</v>
      </c>
      <c r="K64" s="209">
        <f t="shared" ref="K64" si="129">SUM(L64*1)</f>
        <v>41088</v>
      </c>
      <c r="L64" s="209">
        <f t="shared" ref="L64" si="130">SUM(M64*1)</f>
        <v>41088</v>
      </c>
      <c r="M64" s="209">
        <f t="shared" ref="M64" si="131">SUM(N64*1)</f>
        <v>41088</v>
      </c>
      <c r="N64" s="209">
        <f t="shared" ref="N64" si="132">SUM(O64*1)</f>
        <v>41088</v>
      </c>
      <c r="O64" s="209">
        <f t="shared" ref="O64" si="133">SUM(P64*1)</f>
        <v>41088</v>
      </c>
      <c r="P64" s="209">
        <f t="shared" ref="P64" si="134">SUM(Q64*1)</f>
        <v>41088</v>
      </c>
      <c r="Q64" s="209">
        <f t="shared" si="110"/>
        <v>41088</v>
      </c>
      <c r="R64" s="209">
        <f t="shared" si="111"/>
        <v>41098</v>
      </c>
      <c r="S64" s="209">
        <f t="shared" ref="S64" si="135">SUM(T64-10)</f>
        <v>41108</v>
      </c>
      <c r="T64" s="209">
        <f t="shared" ref="T64" si="136">SUM(U64-10)</f>
        <v>41118</v>
      </c>
      <c r="U64" s="209">
        <f t="shared" ref="U64" si="137">SUM(V64-10)</f>
        <v>41128</v>
      </c>
      <c r="V64" s="209">
        <f t="shared" ref="V64" si="138">SUM(W64-10)</f>
        <v>41138</v>
      </c>
      <c r="W64" s="209">
        <f t="shared" ref="W64" si="139">SUM(X64-10)</f>
        <v>41148</v>
      </c>
      <c r="X64" s="461">
        <v>41158</v>
      </c>
      <c r="Y64" s="433"/>
      <c r="Z64" s="433"/>
      <c r="AA64" s="443">
        <v>4000</v>
      </c>
      <c r="AB64" s="210"/>
    </row>
    <row r="65" spans="1:28" ht="25.5" x14ac:dyDescent="0.25">
      <c r="A65" s="138"/>
      <c r="B65" s="109" t="s">
        <v>2570</v>
      </c>
      <c r="C65" s="241"/>
      <c r="D65" s="268"/>
      <c r="E65" s="241"/>
      <c r="F65" s="241"/>
      <c r="G65" s="255"/>
      <c r="H65" s="255"/>
      <c r="I65" s="255"/>
      <c r="J65" s="255"/>
      <c r="K65" s="255"/>
      <c r="L65" s="255"/>
      <c r="M65" s="255"/>
      <c r="N65" s="255"/>
      <c r="O65" s="255"/>
      <c r="P65" s="255"/>
      <c r="Q65" s="255"/>
      <c r="R65" s="255"/>
      <c r="S65" s="255"/>
      <c r="T65" s="255"/>
      <c r="U65" s="255"/>
      <c r="V65" s="255"/>
      <c r="W65" s="255"/>
      <c r="X65" s="262"/>
      <c r="Y65" s="241"/>
      <c r="Z65" s="241"/>
      <c r="AA65" s="111"/>
      <c r="AB65" s="260"/>
    </row>
    <row r="66" spans="1:28" s="444" customFormat="1" ht="25.5" x14ac:dyDescent="0.25">
      <c r="A66" s="487">
        <v>20</v>
      </c>
      <c r="B66" s="479" t="s">
        <v>2547</v>
      </c>
      <c r="C66" s="433" t="str">
        <f t="shared" ref="C66" si="140">IF(AA66&gt;=450000,"LPN",IF(AND(AA66&gt;180000,AA66&lt;450000),"LP",IF(AND(AA66&gt;=53000,AA66&lt;=180000),"3C","2C ")))</f>
        <v xml:space="preserve">2C </v>
      </c>
      <c r="D66" s="565" t="s">
        <v>882</v>
      </c>
      <c r="E66" s="433" t="s">
        <v>943</v>
      </c>
      <c r="F66" s="433" t="s">
        <v>909</v>
      </c>
      <c r="G66" s="209" t="s">
        <v>49</v>
      </c>
      <c r="H66" s="209" t="s">
        <v>49</v>
      </c>
      <c r="I66" s="209" t="s">
        <v>49</v>
      </c>
      <c r="J66" s="209" t="s">
        <v>49</v>
      </c>
      <c r="K66" s="209">
        <f t="shared" ref="K66" si="141">SUM(L66*1)</f>
        <v>41383</v>
      </c>
      <c r="L66" s="209">
        <f t="shared" ref="L66" si="142">SUM(M66*1)</f>
        <v>41383</v>
      </c>
      <c r="M66" s="209">
        <f t="shared" ref="M66" si="143">SUM(N66*1)</f>
        <v>41383</v>
      </c>
      <c r="N66" s="209">
        <f t="shared" ref="N66" si="144">SUM(O66*1)</f>
        <v>41383</v>
      </c>
      <c r="O66" s="209">
        <f t="shared" ref="O66" si="145">SUM(P66*1)</f>
        <v>41383</v>
      </c>
      <c r="P66" s="209">
        <f t="shared" ref="P66" si="146">SUM(Q66*1)</f>
        <v>41383</v>
      </c>
      <c r="Q66" s="209">
        <f t="shared" si="110"/>
        <v>41383</v>
      </c>
      <c r="R66" s="209">
        <f t="shared" si="111"/>
        <v>41393</v>
      </c>
      <c r="S66" s="209">
        <f t="shared" ref="S66" si="147">SUM(T66-10)</f>
        <v>41403</v>
      </c>
      <c r="T66" s="209">
        <f t="shared" ref="T66" si="148">SUM(U66-10)</f>
        <v>41413</v>
      </c>
      <c r="U66" s="209">
        <f t="shared" ref="U66" si="149">SUM(V66-10)</f>
        <v>41423</v>
      </c>
      <c r="V66" s="209">
        <f t="shared" ref="V66" si="150">SUM(W66-10)</f>
        <v>41433</v>
      </c>
      <c r="W66" s="209">
        <f t="shared" ref="W66" si="151">SUM(X66-10)</f>
        <v>41443</v>
      </c>
      <c r="X66" s="461">
        <v>41453</v>
      </c>
      <c r="Y66" s="433"/>
      <c r="Z66" s="433"/>
      <c r="AA66" s="443">
        <v>2000</v>
      </c>
      <c r="AB66" s="210"/>
    </row>
    <row r="67" spans="1:28" x14ac:dyDescent="0.25">
      <c r="A67" s="138"/>
      <c r="B67" s="109" t="s">
        <v>942</v>
      </c>
      <c r="C67" s="241"/>
      <c r="D67" s="268"/>
      <c r="E67" s="241"/>
      <c r="F67" s="241"/>
      <c r="G67" s="31"/>
      <c r="H67" s="31"/>
      <c r="I67" s="31"/>
      <c r="J67" s="31"/>
      <c r="K67" s="255"/>
      <c r="L67" s="255"/>
      <c r="M67" s="255"/>
      <c r="N67" s="255"/>
      <c r="O67" s="255"/>
      <c r="P67" s="255"/>
      <c r="Q67" s="255"/>
      <c r="R67" s="255"/>
      <c r="S67" s="255"/>
      <c r="T67" s="255"/>
      <c r="U67" s="255"/>
      <c r="V67" s="255"/>
      <c r="W67" s="255"/>
      <c r="X67" s="262"/>
      <c r="Y67" s="241"/>
      <c r="Z67" s="241"/>
      <c r="AA67" s="261"/>
      <c r="AB67" s="260"/>
    </row>
    <row r="68" spans="1:28" s="444" customFormat="1" ht="25.5" x14ac:dyDescent="0.25">
      <c r="A68" s="487">
        <v>21</v>
      </c>
      <c r="B68" s="479" t="s">
        <v>2548</v>
      </c>
      <c r="C68" s="433" t="str">
        <f t="shared" ref="C68" si="152">IF(AA68&gt;=450000,"LPN",IF(AND(AA68&gt;180000,AA68&lt;450000),"LP",IF(AND(AA68&gt;=53000,AA68&lt;=180000),"3C","2C ")))</f>
        <v xml:space="preserve">2C </v>
      </c>
      <c r="D68" s="565" t="s">
        <v>882</v>
      </c>
      <c r="E68" s="433" t="s">
        <v>945</v>
      </c>
      <c r="F68" s="433" t="s">
        <v>884</v>
      </c>
      <c r="G68" s="209" t="s">
        <v>49</v>
      </c>
      <c r="H68" s="209" t="s">
        <v>49</v>
      </c>
      <c r="I68" s="209" t="s">
        <v>49</v>
      </c>
      <c r="J68" s="209" t="s">
        <v>49</v>
      </c>
      <c r="K68" s="209">
        <f t="shared" ref="K68" si="153">SUM(L68*1)</f>
        <v>40962</v>
      </c>
      <c r="L68" s="209">
        <f t="shared" ref="L68" si="154">SUM(M68*1)</f>
        <v>40962</v>
      </c>
      <c r="M68" s="209">
        <f t="shared" ref="M68" si="155">SUM(N68*1)</f>
        <v>40962</v>
      </c>
      <c r="N68" s="209">
        <f t="shared" ref="N68" si="156">SUM(O68*1)</f>
        <v>40962</v>
      </c>
      <c r="O68" s="209">
        <f t="shared" ref="O68" si="157">SUM(P68*1)</f>
        <v>40962</v>
      </c>
      <c r="P68" s="209">
        <f t="shared" ref="P68" si="158">SUM(Q68*1)</f>
        <v>40962</v>
      </c>
      <c r="Q68" s="209">
        <f t="shared" si="110"/>
        <v>40962</v>
      </c>
      <c r="R68" s="209">
        <f t="shared" si="111"/>
        <v>40972</v>
      </c>
      <c r="S68" s="209">
        <f t="shared" ref="S68" si="159">SUM(T68-10)</f>
        <v>40982</v>
      </c>
      <c r="T68" s="209">
        <f t="shared" ref="T68" si="160">SUM(U68-10)</f>
        <v>40992</v>
      </c>
      <c r="U68" s="209">
        <f t="shared" ref="U68" si="161">SUM(V68-10)</f>
        <v>41002</v>
      </c>
      <c r="V68" s="209">
        <f t="shared" ref="V68" si="162">SUM(W68-10)</f>
        <v>41012</v>
      </c>
      <c r="W68" s="209">
        <f t="shared" ref="W68" si="163">SUM(X68-10)</f>
        <v>41022</v>
      </c>
      <c r="X68" s="461">
        <v>41032</v>
      </c>
      <c r="Y68" s="433"/>
      <c r="Z68" s="433"/>
      <c r="AA68" s="443">
        <v>2000</v>
      </c>
      <c r="AB68" s="210"/>
    </row>
    <row r="69" spans="1:28" ht="25.5" x14ac:dyDescent="0.25">
      <c r="A69" s="138"/>
      <c r="B69" s="109" t="s">
        <v>944</v>
      </c>
      <c r="C69" s="241"/>
      <c r="D69" s="268"/>
      <c r="E69" s="318"/>
      <c r="F69" s="318"/>
      <c r="G69" s="255"/>
      <c r="H69" s="255"/>
      <c r="I69" s="255"/>
      <c r="J69" s="255"/>
      <c r="K69" s="255"/>
      <c r="L69" s="255"/>
      <c r="M69" s="255"/>
      <c r="N69" s="255"/>
      <c r="O69" s="255"/>
      <c r="P69" s="255"/>
      <c r="Q69" s="255"/>
      <c r="R69" s="255"/>
      <c r="S69" s="255"/>
      <c r="T69" s="255"/>
      <c r="U69" s="255"/>
      <c r="V69" s="255"/>
      <c r="W69" s="255"/>
      <c r="X69" s="262"/>
      <c r="Y69" s="257"/>
      <c r="Z69" s="241"/>
      <c r="AA69" s="111"/>
      <c r="AB69" s="260"/>
    </row>
    <row r="70" spans="1:28" x14ac:dyDescent="0.25">
      <c r="A70" s="138"/>
      <c r="B70" s="109" t="s">
        <v>946</v>
      </c>
      <c r="C70" s="241"/>
      <c r="D70" s="268"/>
      <c r="E70" s="318"/>
      <c r="F70" s="318"/>
      <c r="G70" s="255"/>
      <c r="H70" s="255"/>
      <c r="I70" s="255"/>
      <c r="J70" s="255"/>
      <c r="K70" s="255"/>
      <c r="L70" s="255"/>
      <c r="M70" s="255"/>
      <c r="N70" s="255"/>
      <c r="O70" s="255"/>
      <c r="P70" s="255"/>
      <c r="Q70" s="255"/>
      <c r="R70" s="255"/>
      <c r="S70" s="255"/>
      <c r="T70" s="255"/>
      <c r="U70" s="255"/>
      <c r="V70" s="255"/>
      <c r="W70" s="255"/>
      <c r="X70" s="262"/>
      <c r="Y70" s="241"/>
      <c r="Z70" s="241"/>
      <c r="AA70" s="111"/>
      <c r="AB70" s="260"/>
    </row>
    <row r="71" spans="1:28" s="444" customFormat="1" ht="25.5" x14ac:dyDescent="0.25">
      <c r="A71" s="487">
        <v>22</v>
      </c>
      <c r="B71" s="479" t="s">
        <v>2558</v>
      </c>
      <c r="C71" s="433" t="str">
        <f t="shared" ref="C71" si="164">IF(AA71&gt;=450000,"LPN",IF(AND(AA71&gt;180000,AA71&lt;450000),"LP",IF(AND(AA71&gt;=53000,AA71&lt;=180000),"3C","2C ")))</f>
        <v xml:space="preserve">2C </v>
      </c>
      <c r="D71" s="565" t="s">
        <v>882</v>
      </c>
      <c r="E71" s="433" t="s">
        <v>948</v>
      </c>
      <c r="F71" s="433" t="s">
        <v>884</v>
      </c>
      <c r="G71" s="209" t="s">
        <v>49</v>
      </c>
      <c r="H71" s="209" t="s">
        <v>49</v>
      </c>
      <c r="I71" s="209" t="s">
        <v>49</v>
      </c>
      <c r="J71" s="209" t="s">
        <v>49</v>
      </c>
      <c r="K71" s="209">
        <f t="shared" ref="K71" si="165">SUM(L71*1)</f>
        <v>40962</v>
      </c>
      <c r="L71" s="209">
        <f t="shared" ref="L71" si="166">SUM(M71*1)</f>
        <v>40962</v>
      </c>
      <c r="M71" s="209">
        <f t="shared" ref="M71" si="167">SUM(N71*1)</f>
        <v>40962</v>
      </c>
      <c r="N71" s="209">
        <f t="shared" ref="N71" si="168">SUM(O71*1)</f>
        <v>40962</v>
      </c>
      <c r="O71" s="209">
        <f t="shared" ref="O71" si="169">SUM(P71*1)</f>
        <v>40962</v>
      </c>
      <c r="P71" s="209">
        <f t="shared" ref="P71" si="170">SUM(Q71*1)</f>
        <v>40962</v>
      </c>
      <c r="Q71" s="209">
        <f t="shared" ref="Q71" si="171">SUM(R71-10)</f>
        <v>40962</v>
      </c>
      <c r="R71" s="209">
        <f t="shared" ref="R71" si="172">SUM(S71-10)</f>
        <v>40972</v>
      </c>
      <c r="S71" s="209">
        <f t="shared" ref="S71" si="173">SUM(T71-10)</f>
        <v>40982</v>
      </c>
      <c r="T71" s="209">
        <f t="shared" ref="T71" si="174">SUM(U71-10)</f>
        <v>40992</v>
      </c>
      <c r="U71" s="209">
        <f t="shared" ref="U71" si="175">SUM(V71-10)</f>
        <v>41002</v>
      </c>
      <c r="V71" s="209">
        <f t="shared" ref="V71" si="176">SUM(W71-10)</f>
        <v>41012</v>
      </c>
      <c r="W71" s="209">
        <f t="shared" ref="W71" si="177">SUM(X71-10)</f>
        <v>41022</v>
      </c>
      <c r="X71" s="461">
        <v>41032</v>
      </c>
      <c r="Y71" s="433"/>
      <c r="Z71" s="433"/>
      <c r="AA71" s="443">
        <v>1000</v>
      </c>
      <c r="AB71" s="210"/>
    </row>
    <row r="72" spans="1:28" ht="25.5" x14ac:dyDescent="0.25">
      <c r="A72" s="138"/>
      <c r="B72" s="109" t="s">
        <v>947</v>
      </c>
      <c r="C72" s="241"/>
      <c r="D72" s="268"/>
      <c r="E72" s="318"/>
      <c r="F72" s="318"/>
      <c r="G72" s="255"/>
      <c r="H72" s="255"/>
      <c r="I72" s="255"/>
      <c r="J72" s="255"/>
      <c r="K72" s="255"/>
      <c r="L72" s="255"/>
      <c r="M72" s="255"/>
      <c r="N72" s="255"/>
      <c r="O72" s="255"/>
      <c r="P72" s="255"/>
      <c r="Q72" s="255"/>
      <c r="R72" s="255"/>
      <c r="S72" s="255"/>
      <c r="T72" s="255"/>
      <c r="U72" s="255"/>
      <c r="V72" s="255"/>
      <c r="W72" s="255"/>
      <c r="X72" s="262"/>
      <c r="Y72" s="241"/>
      <c r="Z72" s="241"/>
      <c r="AA72" s="111"/>
      <c r="AB72" s="260"/>
    </row>
    <row r="73" spans="1:28" x14ac:dyDescent="0.25">
      <c r="A73" s="138"/>
      <c r="B73" s="109" t="s">
        <v>949</v>
      </c>
      <c r="C73" s="241"/>
      <c r="D73" s="268"/>
      <c r="E73" s="318"/>
      <c r="F73" s="318"/>
      <c r="G73" s="255"/>
      <c r="H73" s="255"/>
      <c r="I73" s="255"/>
      <c r="J73" s="255"/>
      <c r="K73" s="255"/>
      <c r="L73" s="255"/>
      <c r="M73" s="255"/>
      <c r="N73" s="255"/>
      <c r="O73" s="255"/>
      <c r="P73" s="255"/>
      <c r="Q73" s="255"/>
      <c r="R73" s="255"/>
      <c r="S73" s="255"/>
      <c r="T73" s="255"/>
      <c r="U73" s="255"/>
      <c r="V73" s="255"/>
      <c r="W73" s="255"/>
      <c r="X73" s="262"/>
      <c r="Y73" s="241"/>
      <c r="Z73" s="241"/>
      <c r="AA73" s="111"/>
      <c r="AB73" s="260"/>
    </row>
    <row r="74" spans="1:28" s="444" customFormat="1" ht="25.5" x14ac:dyDescent="0.25">
      <c r="A74" s="487">
        <v>23</v>
      </c>
      <c r="B74" s="479" t="s">
        <v>2549</v>
      </c>
      <c r="C74" s="206" t="str">
        <f t="shared" ref="C74" si="178">IF(AA74&gt;=450000,"LPN",IF(AND(AA74&gt;180000,AA74&lt;450000),"LP",IF(AND(AA74&gt;=53000,AA74&lt;=180000),"3C","2C ")))</f>
        <v xml:space="preserve">2C </v>
      </c>
      <c r="D74" s="495" t="s">
        <v>882</v>
      </c>
      <c r="E74" s="206" t="s">
        <v>951</v>
      </c>
      <c r="F74" s="433" t="s">
        <v>909</v>
      </c>
      <c r="G74" s="209" t="s">
        <v>49</v>
      </c>
      <c r="H74" s="209" t="s">
        <v>49</v>
      </c>
      <c r="I74" s="209" t="s">
        <v>49</v>
      </c>
      <c r="J74" s="209" t="s">
        <v>49</v>
      </c>
      <c r="K74" s="209">
        <f t="shared" ref="K74" si="179">SUM(L74*1)</f>
        <v>41088</v>
      </c>
      <c r="L74" s="209">
        <f t="shared" ref="L74" si="180">SUM(M74*1)</f>
        <v>41088</v>
      </c>
      <c r="M74" s="209">
        <f t="shared" ref="M74" si="181">SUM(N74*1)</f>
        <v>41088</v>
      </c>
      <c r="N74" s="209">
        <f t="shared" ref="N74" si="182">SUM(O74*1)</f>
        <v>41088</v>
      </c>
      <c r="O74" s="209">
        <f t="shared" ref="O74" si="183">SUM(P74*1)</f>
        <v>41088</v>
      </c>
      <c r="P74" s="209">
        <f t="shared" ref="P74" si="184">SUM(Q74*1)</f>
        <v>41088</v>
      </c>
      <c r="Q74" s="209">
        <f t="shared" ref="Q74" si="185">SUM(R74-10)</f>
        <v>41088</v>
      </c>
      <c r="R74" s="209">
        <f t="shared" ref="R74" si="186">SUM(S74-10)</f>
        <v>41098</v>
      </c>
      <c r="S74" s="209">
        <f t="shared" ref="S74" si="187">SUM(T74-10)</f>
        <v>41108</v>
      </c>
      <c r="T74" s="209">
        <f t="shared" ref="T74" si="188">SUM(U74-10)</f>
        <v>41118</v>
      </c>
      <c r="U74" s="209">
        <f t="shared" ref="U74" si="189">SUM(V74-10)</f>
        <v>41128</v>
      </c>
      <c r="V74" s="209">
        <f t="shared" ref="V74" si="190">SUM(W74-10)</f>
        <v>41138</v>
      </c>
      <c r="W74" s="209">
        <f t="shared" ref="W74" si="191">SUM(X74-10)</f>
        <v>41148</v>
      </c>
      <c r="X74" s="461">
        <v>41158</v>
      </c>
      <c r="Y74" s="433"/>
      <c r="Z74" s="433"/>
      <c r="AA74" s="443">
        <v>2000</v>
      </c>
      <c r="AB74" s="210"/>
    </row>
    <row r="75" spans="1:28" ht="25.5" x14ac:dyDescent="0.25">
      <c r="A75" s="138"/>
      <c r="B75" s="109" t="s">
        <v>950</v>
      </c>
      <c r="C75" s="112"/>
      <c r="D75" s="231"/>
      <c r="E75" s="112"/>
      <c r="F75" s="318"/>
      <c r="G75" s="255"/>
      <c r="H75" s="255"/>
      <c r="I75" s="255"/>
      <c r="J75" s="255"/>
      <c r="K75" s="255"/>
      <c r="L75" s="255"/>
      <c r="M75" s="255"/>
      <c r="N75" s="255"/>
      <c r="O75" s="255"/>
      <c r="P75" s="255"/>
      <c r="Q75" s="255"/>
      <c r="R75" s="255"/>
      <c r="S75" s="255"/>
      <c r="T75" s="255"/>
      <c r="U75" s="255"/>
      <c r="V75" s="255"/>
      <c r="W75" s="255"/>
      <c r="X75" s="262"/>
      <c r="Y75" s="257"/>
      <c r="Z75" s="241"/>
      <c r="AA75" s="111"/>
      <c r="AB75" s="260"/>
    </row>
    <row r="76" spans="1:28" ht="25.5" x14ac:dyDescent="0.25">
      <c r="A76" s="138"/>
      <c r="B76" s="109" t="s">
        <v>952</v>
      </c>
      <c r="C76" s="112"/>
      <c r="D76" s="231"/>
      <c r="E76" s="112"/>
      <c r="F76" s="318"/>
      <c r="G76" s="255"/>
      <c r="H76" s="255"/>
      <c r="I76" s="255"/>
      <c r="J76" s="255"/>
      <c r="K76" s="255"/>
      <c r="L76" s="255"/>
      <c r="M76" s="255"/>
      <c r="N76" s="255"/>
      <c r="O76" s="255"/>
      <c r="P76" s="255"/>
      <c r="Q76" s="255"/>
      <c r="R76" s="255"/>
      <c r="S76" s="255"/>
      <c r="T76" s="255"/>
      <c r="U76" s="255"/>
      <c r="V76" s="255"/>
      <c r="W76" s="255"/>
      <c r="X76" s="262"/>
      <c r="Y76" s="257"/>
      <c r="Z76" s="241"/>
      <c r="AA76" s="111"/>
      <c r="AB76" s="260"/>
    </row>
    <row r="77" spans="1:28" ht="25.5" x14ac:dyDescent="0.25">
      <c r="A77" s="138"/>
      <c r="B77" s="109" t="s">
        <v>953</v>
      </c>
      <c r="C77" s="112"/>
      <c r="D77" s="231"/>
      <c r="E77" s="112"/>
      <c r="F77" s="318"/>
      <c r="G77" s="255"/>
      <c r="H77" s="255"/>
      <c r="I77" s="255"/>
      <c r="J77" s="255"/>
      <c r="K77" s="255"/>
      <c r="L77" s="255"/>
      <c r="M77" s="255"/>
      <c r="N77" s="255"/>
      <c r="O77" s="255"/>
      <c r="P77" s="255"/>
      <c r="Q77" s="255"/>
      <c r="R77" s="255"/>
      <c r="S77" s="255"/>
      <c r="T77" s="255"/>
      <c r="U77" s="255"/>
      <c r="V77" s="255"/>
      <c r="W77" s="255"/>
      <c r="X77" s="262"/>
      <c r="Y77" s="241"/>
      <c r="Z77" s="241"/>
      <c r="AA77" s="111"/>
      <c r="AB77" s="260"/>
    </row>
    <row r="78" spans="1:28" ht="25.5" x14ac:dyDescent="0.25">
      <c r="A78" s="138"/>
      <c r="B78" s="109" t="s">
        <v>954</v>
      </c>
      <c r="C78" s="112"/>
      <c r="D78" s="231"/>
      <c r="E78" s="112"/>
      <c r="F78" s="318"/>
      <c r="G78" s="255"/>
      <c r="H78" s="255"/>
      <c r="I78" s="255"/>
      <c r="J78" s="255"/>
      <c r="K78" s="255"/>
      <c r="L78" s="255"/>
      <c r="M78" s="255"/>
      <c r="N78" s="255"/>
      <c r="O78" s="255"/>
      <c r="P78" s="255"/>
      <c r="Q78" s="255"/>
      <c r="R78" s="255"/>
      <c r="S78" s="255"/>
      <c r="T78" s="255"/>
      <c r="U78" s="255"/>
      <c r="V78" s="255"/>
      <c r="W78" s="255"/>
      <c r="X78" s="262"/>
      <c r="Y78" s="241"/>
      <c r="Z78" s="241"/>
      <c r="AA78" s="111"/>
      <c r="AB78" s="260"/>
    </row>
    <row r="79" spans="1:28" s="444" customFormat="1" ht="25.5" x14ac:dyDescent="0.25">
      <c r="A79" s="487">
        <v>24</v>
      </c>
      <c r="B79" s="479" t="s">
        <v>2551</v>
      </c>
      <c r="C79" s="434" t="str">
        <f>IF(AA79&gt;=450000,"LPN",IF(AND(AA79&gt;180000,AA79&lt;450000),"LP",IF(AND(AA79&gt;=53000,AA79&lt;=180000),"3C","2C ")))</f>
        <v xml:space="preserve">2C </v>
      </c>
      <c r="D79" s="435" t="s">
        <v>882</v>
      </c>
      <c r="E79" s="434" t="s">
        <v>956</v>
      </c>
      <c r="F79" s="432" t="s">
        <v>940</v>
      </c>
      <c r="G79" s="461" t="s">
        <v>49</v>
      </c>
      <c r="H79" s="461" t="s">
        <v>49</v>
      </c>
      <c r="I79" s="461" t="s">
        <v>49</v>
      </c>
      <c r="J79" s="461" t="s">
        <v>49</v>
      </c>
      <c r="K79" s="461">
        <f t="shared" ref="K79:P79" si="192">SUM(L79*1)</f>
        <v>41355</v>
      </c>
      <c r="L79" s="461">
        <f t="shared" si="192"/>
        <v>41355</v>
      </c>
      <c r="M79" s="461">
        <f t="shared" si="192"/>
        <v>41355</v>
      </c>
      <c r="N79" s="461">
        <f t="shared" si="192"/>
        <v>41355</v>
      </c>
      <c r="O79" s="461">
        <f t="shared" si="192"/>
        <v>41355</v>
      </c>
      <c r="P79" s="461">
        <f t="shared" si="192"/>
        <v>41355</v>
      </c>
      <c r="Q79" s="461">
        <f t="shared" ref="Q79:W79" si="193">SUM(R79-10)</f>
        <v>41355</v>
      </c>
      <c r="R79" s="461">
        <f t="shared" si="193"/>
        <v>41365</v>
      </c>
      <c r="S79" s="461">
        <f t="shared" si="193"/>
        <v>41375</v>
      </c>
      <c r="T79" s="461">
        <f t="shared" si="193"/>
        <v>41385</v>
      </c>
      <c r="U79" s="461">
        <f t="shared" si="193"/>
        <v>41395</v>
      </c>
      <c r="V79" s="461">
        <f t="shared" si="193"/>
        <v>41405</v>
      </c>
      <c r="W79" s="461">
        <f t="shared" si="193"/>
        <v>41415</v>
      </c>
      <c r="X79" s="461">
        <v>41425</v>
      </c>
      <c r="Y79" s="566"/>
      <c r="Z79" s="432"/>
      <c r="AA79" s="494">
        <v>1000</v>
      </c>
      <c r="AB79" s="462"/>
    </row>
    <row r="80" spans="1:28" x14ac:dyDescent="0.25">
      <c r="A80" s="138"/>
      <c r="B80" s="109" t="s">
        <v>955</v>
      </c>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row>
    <row r="81" spans="1:28" s="444" customFormat="1" ht="25.5" x14ac:dyDescent="0.25">
      <c r="A81" s="487">
        <v>25</v>
      </c>
      <c r="B81" s="479" t="s">
        <v>2552</v>
      </c>
      <c r="C81" s="206" t="str">
        <f t="shared" ref="C81" si="194">IF(AA81&gt;=450000,"LPN",IF(AND(AA81&gt;180000,AA81&lt;450000),"LP",IF(AND(AA81&gt;=53000,AA81&lt;=180000),"3C","2C ")))</f>
        <v xml:space="preserve">2C </v>
      </c>
      <c r="D81" s="495" t="s">
        <v>882</v>
      </c>
      <c r="E81" s="206" t="s">
        <v>958</v>
      </c>
      <c r="F81" s="433" t="s">
        <v>979</v>
      </c>
      <c r="G81" s="209" t="s">
        <v>49</v>
      </c>
      <c r="H81" s="209" t="s">
        <v>49</v>
      </c>
      <c r="I81" s="209" t="s">
        <v>49</v>
      </c>
      <c r="J81" s="209" t="s">
        <v>49</v>
      </c>
      <c r="K81" s="209">
        <f t="shared" ref="K81" si="195">SUM(L81*1)</f>
        <v>41376</v>
      </c>
      <c r="L81" s="209">
        <f t="shared" ref="L81" si="196">SUM(M81*1)</f>
        <v>41376</v>
      </c>
      <c r="M81" s="209">
        <f t="shared" ref="M81" si="197">SUM(N81*1)</f>
        <v>41376</v>
      </c>
      <c r="N81" s="209">
        <f t="shared" ref="N81" si="198">SUM(O81*1)</f>
        <v>41376</v>
      </c>
      <c r="O81" s="209">
        <f t="shared" ref="O81" si="199">SUM(P81*1)</f>
        <v>41376</v>
      </c>
      <c r="P81" s="209">
        <f t="shared" ref="P81" si="200">SUM(Q81*1)</f>
        <v>41376</v>
      </c>
      <c r="Q81" s="209">
        <f t="shared" ref="Q81" si="201">SUM(R81-10)</f>
        <v>41376</v>
      </c>
      <c r="R81" s="209">
        <f t="shared" ref="R81" si="202">SUM(S81-10)</f>
        <v>41386</v>
      </c>
      <c r="S81" s="209">
        <f t="shared" ref="S81" si="203">SUM(T81-10)</f>
        <v>41396</v>
      </c>
      <c r="T81" s="209">
        <f t="shared" ref="T81" si="204">SUM(U81-10)</f>
        <v>41406</v>
      </c>
      <c r="U81" s="209">
        <f t="shared" ref="U81" si="205">SUM(V81-10)</f>
        <v>41416</v>
      </c>
      <c r="V81" s="209">
        <f t="shared" ref="V81" si="206">SUM(W81-10)</f>
        <v>41426</v>
      </c>
      <c r="W81" s="209">
        <f t="shared" ref="W81" si="207">SUM(X81-10)</f>
        <v>41436</v>
      </c>
      <c r="X81" s="461">
        <v>41446</v>
      </c>
      <c r="Y81" s="438"/>
      <c r="Z81" s="433"/>
      <c r="AA81" s="443">
        <v>26400</v>
      </c>
      <c r="AB81" s="210"/>
    </row>
    <row r="82" spans="1:28" ht="25.5" x14ac:dyDescent="0.25">
      <c r="A82" s="138"/>
      <c r="B82" s="109" t="s">
        <v>957</v>
      </c>
      <c r="C82" s="112"/>
      <c r="D82" s="231"/>
      <c r="E82" s="112"/>
      <c r="F82" s="318"/>
      <c r="G82" s="255"/>
      <c r="H82" s="255"/>
      <c r="I82" s="255"/>
      <c r="J82" s="255"/>
      <c r="K82" s="255"/>
      <c r="L82" s="255"/>
      <c r="M82" s="255"/>
      <c r="N82" s="255"/>
      <c r="O82" s="255"/>
      <c r="P82" s="255"/>
      <c r="Q82" s="255"/>
      <c r="R82" s="255"/>
      <c r="S82" s="255"/>
      <c r="T82" s="255"/>
      <c r="U82" s="255"/>
      <c r="V82" s="255"/>
      <c r="W82" s="255"/>
      <c r="X82" s="262"/>
      <c r="Y82" s="257"/>
      <c r="Z82" s="241"/>
      <c r="AA82" s="111"/>
      <c r="AB82" s="260"/>
    </row>
    <row r="83" spans="1:28" ht="25.5" x14ac:dyDescent="0.25">
      <c r="A83" s="138"/>
      <c r="B83" s="109" t="s">
        <v>959</v>
      </c>
      <c r="C83" s="112"/>
      <c r="D83" s="231"/>
      <c r="E83" s="112"/>
      <c r="F83" s="318"/>
      <c r="G83" s="255"/>
      <c r="H83" s="255"/>
      <c r="I83" s="255"/>
      <c r="J83" s="255"/>
      <c r="K83" s="255"/>
      <c r="L83" s="255"/>
      <c r="M83" s="255"/>
      <c r="N83" s="255"/>
      <c r="O83" s="255"/>
      <c r="P83" s="255"/>
      <c r="Q83" s="255"/>
      <c r="R83" s="255"/>
      <c r="S83" s="255"/>
      <c r="T83" s="255"/>
      <c r="U83" s="255"/>
      <c r="V83" s="255"/>
      <c r="W83" s="255"/>
      <c r="X83" s="262"/>
      <c r="Y83" s="257"/>
      <c r="Z83" s="241"/>
      <c r="AA83" s="111"/>
      <c r="AB83" s="260"/>
    </row>
    <row r="84" spans="1:28" ht="38.25" x14ac:dyDescent="0.25">
      <c r="A84" s="138"/>
      <c r="B84" s="109" t="s">
        <v>960</v>
      </c>
      <c r="C84" s="112"/>
      <c r="D84" s="231"/>
      <c r="E84" s="112"/>
      <c r="F84" s="318"/>
      <c r="G84" s="255"/>
      <c r="H84" s="255"/>
      <c r="I84" s="255"/>
      <c r="J84" s="255"/>
      <c r="K84" s="255"/>
      <c r="L84" s="255"/>
      <c r="M84" s="255"/>
      <c r="N84" s="255"/>
      <c r="O84" s="255"/>
      <c r="P84" s="255"/>
      <c r="Q84" s="255"/>
      <c r="R84" s="255"/>
      <c r="S84" s="255"/>
      <c r="T84" s="255"/>
      <c r="U84" s="255"/>
      <c r="V84" s="255"/>
      <c r="W84" s="255"/>
      <c r="X84" s="262"/>
      <c r="Y84" s="257"/>
      <c r="Z84" s="241"/>
      <c r="AA84" s="111"/>
      <c r="AB84" s="260"/>
    </row>
    <row r="85" spans="1:28" ht="25.5" x14ac:dyDescent="0.25">
      <c r="A85" s="138"/>
      <c r="B85" s="109" t="s">
        <v>961</v>
      </c>
      <c r="C85" s="112"/>
      <c r="D85" s="231"/>
      <c r="E85" s="112"/>
      <c r="F85" s="318"/>
      <c r="G85" s="255"/>
      <c r="H85" s="255"/>
      <c r="I85" s="255"/>
      <c r="J85" s="255"/>
      <c r="K85" s="255"/>
      <c r="L85" s="255"/>
      <c r="M85" s="255"/>
      <c r="N85" s="255"/>
      <c r="O85" s="255"/>
      <c r="P85" s="255"/>
      <c r="Q85" s="255"/>
      <c r="R85" s="255"/>
      <c r="S85" s="255"/>
      <c r="T85" s="255"/>
      <c r="U85" s="255"/>
      <c r="V85" s="255"/>
      <c r="W85" s="255"/>
      <c r="X85" s="262"/>
      <c r="Y85" s="257"/>
      <c r="Z85" s="241"/>
      <c r="AA85" s="111"/>
      <c r="AB85" s="260"/>
    </row>
    <row r="86" spans="1:28" ht="25.5" x14ac:dyDescent="0.25">
      <c r="A86" s="138"/>
      <c r="B86" s="109" t="s">
        <v>962</v>
      </c>
      <c r="C86" s="112"/>
      <c r="D86" s="231"/>
      <c r="E86" s="112"/>
      <c r="F86" s="318"/>
      <c r="G86" s="255"/>
      <c r="H86" s="255"/>
      <c r="I86" s="255"/>
      <c r="J86" s="255"/>
      <c r="K86" s="255"/>
      <c r="L86" s="255"/>
      <c r="M86" s="255"/>
      <c r="N86" s="255"/>
      <c r="O86" s="255"/>
      <c r="P86" s="255"/>
      <c r="Q86" s="255"/>
      <c r="R86" s="255"/>
      <c r="S86" s="255"/>
      <c r="T86" s="255"/>
      <c r="U86" s="255"/>
      <c r="V86" s="255"/>
      <c r="W86" s="255"/>
      <c r="X86" s="262"/>
      <c r="Y86" s="257"/>
      <c r="Z86" s="241"/>
      <c r="AA86" s="111"/>
      <c r="AB86" s="260"/>
    </row>
    <row r="87" spans="1:28" x14ac:dyDescent="0.25">
      <c r="A87" s="138"/>
      <c r="B87" s="109" t="s">
        <v>963</v>
      </c>
      <c r="C87" s="112"/>
      <c r="D87" s="231"/>
      <c r="E87" s="112"/>
      <c r="F87" s="318"/>
      <c r="G87" s="255"/>
      <c r="H87" s="255"/>
      <c r="I87" s="255"/>
      <c r="J87" s="255"/>
      <c r="K87" s="255"/>
      <c r="L87" s="255"/>
      <c r="M87" s="255"/>
      <c r="N87" s="255"/>
      <c r="O87" s="255"/>
      <c r="P87" s="255"/>
      <c r="Q87" s="255"/>
      <c r="R87" s="255"/>
      <c r="S87" s="255"/>
      <c r="T87" s="255"/>
      <c r="U87" s="255"/>
      <c r="V87" s="255"/>
      <c r="W87" s="255"/>
      <c r="X87" s="262"/>
      <c r="Y87" s="257"/>
      <c r="Z87" s="241"/>
      <c r="AA87" s="111"/>
      <c r="AB87" s="260"/>
    </row>
    <row r="88" spans="1:28" x14ac:dyDescent="0.25">
      <c r="A88" s="138"/>
      <c r="B88" s="109" t="s">
        <v>964</v>
      </c>
      <c r="C88" s="112"/>
      <c r="D88" s="231"/>
      <c r="E88" s="112"/>
      <c r="F88" s="318"/>
      <c r="G88" s="255"/>
      <c r="H88" s="255"/>
      <c r="I88" s="255"/>
      <c r="J88" s="255"/>
      <c r="K88" s="255"/>
      <c r="L88" s="255"/>
      <c r="M88" s="255"/>
      <c r="N88" s="255"/>
      <c r="O88" s="255"/>
      <c r="P88" s="255"/>
      <c r="Q88" s="255"/>
      <c r="R88" s="255"/>
      <c r="S88" s="255"/>
      <c r="T88" s="255"/>
      <c r="U88" s="255"/>
      <c r="V88" s="255"/>
      <c r="W88" s="255"/>
      <c r="X88" s="262"/>
      <c r="Y88" s="257"/>
      <c r="Z88" s="241"/>
      <c r="AA88" s="111"/>
      <c r="AB88" s="260"/>
    </row>
    <row r="89" spans="1:28" ht="25.5" x14ac:dyDescent="0.25">
      <c r="A89" s="138"/>
      <c r="B89" s="109" t="s">
        <v>965</v>
      </c>
      <c r="C89" s="112"/>
      <c r="D89" s="231"/>
      <c r="E89" s="112"/>
      <c r="F89" s="318"/>
      <c r="G89" s="255"/>
      <c r="H89" s="255"/>
      <c r="I89" s="255"/>
      <c r="J89" s="255"/>
      <c r="K89" s="255"/>
      <c r="L89" s="255"/>
      <c r="M89" s="255"/>
      <c r="N89" s="255"/>
      <c r="O89" s="255"/>
      <c r="P89" s="255"/>
      <c r="Q89" s="255"/>
      <c r="R89" s="255"/>
      <c r="S89" s="255"/>
      <c r="T89" s="255"/>
      <c r="U89" s="255"/>
      <c r="V89" s="255"/>
      <c r="W89" s="255"/>
      <c r="X89" s="262"/>
      <c r="Y89" s="257"/>
      <c r="Z89" s="241"/>
      <c r="AA89" s="111"/>
      <c r="AB89" s="260"/>
    </row>
    <row r="90" spans="1:28" ht="25.5" x14ac:dyDescent="0.25">
      <c r="A90" s="138"/>
      <c r="B90" s="109" t="s">
        <v>966</v>
      </c>
      <c r="C90" s="112"/>
      <c r="D90" s="231"/>
      <c r="E90" s="112"/>
      <c r="F90" s="318"/>
      <c r="G90" s="255"/>
      <c r="H90" s="255"/>
      <c r="I90" s="255"/>
      <c r="J90" s="255"/>
      <c r="K90" s="255"/>
      <c r="L90" s="255"/>
      <c r="M90" s="255"/>
      <c r="N90" s="255"/>
      <c r="O90" s="255"/>
      <c r="P90" s="255"/>
      <c r="Q90" s="255"/>
      <c r="R90" s="255"/>
      <c r="S90" s="255"/>
      <c r="T90" s="255"/>
      <c r="U90" s="255"/>
      <c r="V90" s="255"/>
      <c r="W90" s="255"/>
      <c r="X90" s="262"/>
      <c r="Y90" s="257"/>
      <c r="Z90" s="241"/>
      <c r="AA90" s="111"/>
      <c r="AB90" s="260"/>
    </row>
    <row r="91" spans="1:28" ht="25.5" x14ac:dyDescent="0.25">
      <c r="A91" s="138"/>
      <c r="B91" s="109" t="s">
        <v>967</v>
      </c>
      <c r="C91" s="112"/>
      <c r="D91" s="231"/>
      <c r="E91" s="112"/>
      <c r="F91" s="318"/>
      <c r="G91" s="255"/>
      <c r="H91" s="255"/>
      <c r="I91" s="255"/>
      <c r="J91" s="255"/>
      <c r="K91" s="255"/>
      <c r="L91" s="255"/>
      <c r="M91" s="255"/>
      <c r="N91" s="255"/>
      <c r="O91" s="255"/>
      <c r="P91" s="255"/>
      <c r="Q91" s="255"/>
      <c r="R91" s="255"/>
      <c r="S91" s="255"/>
      <c r="T91" s="255"/>
      <c r="U91" s="255"/>
      <c r="V91" s="255"/>
      <c r="W91" s="255"/>
      <c r="X91" s="262"/>
      <c r="Y91" s="257"/>
      <c r="Z91" s="241"/>
      <c r="AA91" s="111"/>
      <c r="AB91" s="260"/>
    </row>
    <row r="92" spans="1:28" x14ac:dyDescent="0.25">
      <c r="A92" s="138"/>
      <c r="B92" s="109" t="s">
        <v>968</v>
      </c>
      <c r="C92" s="112"/>
      <c r="D92" s="231"/>
      <c r="E92" s="112"/>
      <c r="F92" s="318"/>
      <c r="G92" s="255"/>
      <c r="H92" s="255"/>
      <c r="I92" s="255"/>
      <c r="J92" s="255"/>
      <c r="K92" s="255"/>
      <c r="L92" s="255"/>
      <c r="M92" s="255"/>
      <c r="N92" s="255"/>
      <c r="O92" s="255"/>
      <c r="P92" s="255"/>
      <c r="Q92" s="255"/>
      <c r="R92" s="255"/>
      <c r="S92" s="255"/>
      <c r="T92" s="255"/>
      <c r="U92" s="255"/>
      <c r="V92" s="255"/>
      <c r="W92" s="255"/>
      <c r="X92" s="262"/>
      <c r="Y92" s="257"/>
      <c r="Z92" s="241"/>
      <c r="AA92" s="111"/>
      <c r="AB92" s="260"/>
    </row>
    <row r="93" spans="1:28" ht="25.5" x14ac:dyDescent="0.25">
      <c r="A93" s="138"/>
      <c r="B93" s="109" t="s">
        <v>969</v>
      </c>
      <c r="C93" s="112"/>
      <c r="D93" s="231"/>
      <c r="E93" s="112"/>
      <c r="F93" s="318"/>
      <c r="G93" s="255"/>
      <c r="H93" s="255"/>
      <c r="I93" s="255"/>
      <c r="J93" s="255"/>
      <c r="K93" s="255"/>
      <c r="L93" s="255"/>
      <c r="M93" s="255"/>
      <c r="N93" s="255"/>
      <c r="O93" s="255"/>
      <c r="P93" s="255"/>
      <c r="Q93" s="255"/>
      <c r="R93" s="255"/>
      <c r="S93" s="255"/>
      <c r="T93" s="255"/>
      <c r="U93" s="255"/>
      <c r="V93" s="255"/>
      <c r="W93" s="255"/>
      <c r="X93" s="262"/>
      <c r="Y93" s="257"/>
      <c r="Z93" s="241"/>
      <c r="AA93" s="111"/>
      <c r="AB93" s="260"/>
    </row>
    <row r="94" spans="1:28" ht="25.5" x14ac:dyDescent="0.25">
      <c r="A94" s="138"/>
      <c r="B94" s="109" t="s">
        <v>970</v>
      </c>
      <c r="C94" s="112"/>
      <c r="D94" s="231"/>
      <c r="E94" s="112"/>
      <c r="F94" s="318"/>
      <c r="G94" s="255"/>
      <c r="H94" s="255"/>
      <c r="I94" s="255"/>
      <c r="J94" s="255"/>
      <c r="K94" s="255"/>
      <c r="L94" s="255"/>
      <c r="M94" s="255"/>
      <c r="N94" s="255"/>
      <c r="O94" s="255"/>
      <c r="P94" s="255"/>
      <c r="Q94" s="255"/>
      <c r="R94" s="255"/>
      <c r="S94" s="255"/>
      <c r="T94" s="255"/>
      <c r="U94" s="255"/>
      <c r="V94" s="255"/>
      <c r="W94" s="255"/>
      <c r="X94" s="262"/>
      <c r="Y94" s="241"/>
      <c r="Z94" s="241"/>
      <c r="AA94" s="111"/>
      <c r="AB94" s="260"/>
    </row>
    <row r="95" spans="1:28" ht="51" x14ac:dyDescent="0.25">
      <c r="A95" s="138"/>
      <c r="B95" s="109" t="s">
        <v>971</v>
      </c>
      <c r="C95" s="112"/>
      <c r="D95" s="231"/>
      <c r="E95" s="112"/>
      <c r="F95" s="318"/>
      <c r="G95" s="255"/>
      <c r="H95" s="255"/>
      <c r="I95" s="255"/>
      <c r="J95" s="255"/>
      <c r="K95" s="255"/>
      <c r="L95" s="255"/>
      <c r="M95" s="255"/>
      <c r="N95" s="255"/>
      <c r="O95" s="255"/>
      <c r="P95" s="255"/>
      <c r="Q95" s="255"/>
      <c r="R95" s="255"/>
      <c r="S95" s="255"/>
      <c r="T95" s="255"/>
      <c r="U95" s="255"/>
      <c r="V95" s="255"/>
      <c r="W95" s="255"/>
      <c r="X95" s="262"/>
      <c r="Y95" s="241"/>
      <c r="Z95" s="241"/>
      <c r="AA95" s="111"/>
      <c r="AB95" s="260"/>
    </row>
    <row r="96" spans="1:28" x14ac:dyDescent="0.25">
      <c r="A96" s="138"/>
      <c r="B96" s="109" t="s">
        <v>972</v>
      </c>
      <c r="C96" s="112"/>
      <c r="D96" s="231"/>
      <c r="E96" s="112"/>
      <c r="F96" s="318"/>
      <c r="G96" s="255"/>
      <c r="H96" s="255"/>
      <c r="I96" s="255"/>
      <c r="J96" s="255"/>
      <c r="K96" s="255"/>
      <c r="L96" s="255"/>
      <c r="M96" s="255"/>
      <c r="N96" s="255"/>
      <c r="O96" s="255"/>
      <c r="P96" s="255"/>
      <c r="Q96" s="255"/>
      <c r="R96" s="255"/>
      <c r="S96" s="255"/>
      <c r="T96" s="255"/>
      <c r="U96" s="255"/>
      <c r="V96" s="255"/>
      <c r="W96" s="255"/>
      <c r="X96" s="262"/>
      <c r="Y96" s="241"/>
      <c r="Z96" s="241"/>
      <c r="AA96" s="111"/>
      <c r="AB96" s="260"/>
    </row>
    <row r="97" spans="1:28" x14ac:dyDescent="0.25">
      <c r="A97" s="138"/>
      <c r="B97" s="109" t="s">
        <v>973</v>
      </c>
      <c r="C97" s="112"/>
      <c r="D97" s="231"/>
      <c r="E97" s="112"/>
      <c r="F97" s="318"/>
      <c r="G97" s="255"/>
      <c r="H97" s="255"/>
      <c r="I97" s="255"/>
      <c r="J97" s="255"/>
      <c r="K97" s="255"/>
      <c r="L97" s="255"/>
      <c r="M97" s="255"/>
      <c r="N97" s="255"/>
      <c r="O97" s="255"/>
      <c r="P97" s="255"/>
      <c r="Q97" s="255"/>
      <c r="R97" s="255"/>
      <c r="S97" s="255"/>
      <c r="T97" s="255"/>
      <c r="U97" s="255"/>
      <c r="V97" s="255"/>
      <c r="W97" s="255"/>
      <c r="X97" s="262"/>
      <c r="Y97" s="241"/>
      <c r="Z97" s="241"/>
      <c r="AA97" s="111"/>
      <c r="AB97" s="260"/>
    </row>
    <row r="98" spans="1:28" x14ac:dyDescent="0.25">
      <c r="A98" s="138"/>
      <c r="B98" s="109" t="s">
        <v>974</v>
      </c>
      <c r="C98" s="112"/>
      <c r="D98" s="231"/>
      <c r="E98" s="112"/>
      <c r="F98" s="318"/>
      <c r="G98" s="255"/>
      <c r="H98" s="255"/>
      <c r="I98" s="255"/>
      <c r="J98" s="255"/>
      <c r="K98" s="255"/>
      <c r="L98" s="255"/>
      <c r="M98" s="255"/>
      <c r="N98" s="255"/>
      <c r="O98" s="255"/>
      <c r="P98" s="255"/>
      <c r="Q98" s="255"/>
      <c r="R98" s="255"/>
      <c r="S98" s="255"/>
      <c r="T98" s="255"/>
      <c r="U98" s="255"/>
      <c r="V98" s="255"/>
      <c r="W98" s="255"/>
      <c r="X98" s="262"/>
      <c r="Y98" s="241"/>
      <c r="Z98" s="241"/>
      <c r="AA98" s="111"/>
      <c r="AB98" s="260"/>
    </row>
    <row r="99" spans="1:28" ht="25.5" x14ac:dyDescent="0.25">
      <c r="A99" s="138"/>
      <c r="B99" s="109" t="s">
        <v>975</v>
      </c>
      <c r="C99" s="112"/>
      <c r="D99" s="231"/>
      <c r="E99" s="112"/>
      <c r="F99" s="318"/>
      <c r="G99" s="255"/>
      <c r="H99" s="255"/>
      <c r="I99" s="255"/>
      <c r="J99" s="255"/>
      <c r="K99" s="255"/>
      <c r="L99" s="255"/>
      <c r="M99" s="255"/>
      <c r="N99" s="255"/>
      <c r="O99" s="255"/>
      <c r="P99" s="255"/>
      <c r="Q99" s="255"/>
      <c r="R99" s="255"/>
      <c r="S99" s="255"/>
      <c r="T99" s="255"/>
      <c r="U99" s="255"/>
      <c r="V99" s="255"/>
      <c r="W99" s="255"/>
      <c r="X99" s="262"/>
      <c r="Y99" s="241"/>
      <c r="Z99" s="241"/>
      <c r="AA99" s="111"/>
      <c r="AB99" s="260"/>
    </row>
    <row r="100" spans="1:28" x14ac:dyDescent="0.25">
      <c r="A100" s="138"/>
      <c r="B100" s="109" t="s">
        <v>976</v>
      </c>
      <c r="C100" s="112"/>
      <c r="D100" s="231"/>
      <c r="E100" s="112"/>
      <c r="F100" s="318"/>
      <c r="G100" s="255"/>
      <c r="H100" s="255"/>
      <c r="I100" s="255"/>
      <c r="J100" s="255"/>
      <c r="K100" s="255"/>
      <c r="L100" s="255"/>
      <c r="M100" s="255"/>
      <c r="N100" s="255"/>
      <c r="O100" s="255"/>
      <c r="P100" s="255"/>
      <c r="Q100" s="255"/>
      <c r="R100" s="255"/>
      <c r="S100" s="255"/>
      <c r="T100" s="255"/>
      <c r="U100" s="255"/>
      <c r="V100" s="255"/>
      <c r="W100" s="255"/>
      <c r="X100" s="262"/>
      <c r="Y100" s="241"/>
      <c r="Z100" s="241"/>
      <c r="AA100" s="111"/>
      <c r="AB100" s="260"/>
    </row>
    <row r="101" spans="1:28" x14ac:dyDescent="0.25">
      <c r="A101" s="138"/>
      <c r="B101" s="109" t="s">
        <v>977</v>
      </c>
      <c r="C101" s="112"/>
      <c r="D101" s="231"/>
      <c r="E101" s="112"/>
      <c r="F101" s="318"/>
      <c r="G101" s="255"/>
      <c r="H101" s="255"/>
      <c r="I101" s="255"/>
      <c r="J101" s="255"/>
      <c r="K101" s="255"/>
      <c r="L101" s="255"/>
      <c r="M101" s="255"/>
      <c r="N101" s="255"/>
      <c r="O101" s="255"/>
      <c r="P101" s="255"/>
      <c r="Q101" s="255"/>
      <c r="R101" s="255"/>
      <c r="S101" s="255"/>
      <c r="T101" s="255"/>
      <c r="U101" s="255"/>
      <c r="V101" s="255"/>
      <c r="W101" s="255"/>
      <c r="X101" s="262"/>
      <c r="Y101" s="241"/>
      <c r="Z101" s="241"/>
      <c r="AA101" s="111"/>
      <c r="AB101" s="260"/>
    </row>
    <row r="102" spans="1:28" x14ac:dyDescent="0.25">
      <c r="A102" s="138"/>
      <c r="B102" s="109" t="s">
        <v>978</v>
      </c>
      <c r="C102" s="112"/>
      <c r="D102" s="231"/>
      <c r="E102" s="112"/>
      <c r="F102" s="318"/>
      <c r="G102" s="255"/>
      <c r="H102" s="255"/>
      <c r="I102" s="255"/>
      <c r="J102" s="255"/>
      <c r="K102" s="255"/>
      <c r="L102" s="255"/>
      <c r="M102" s="255"/>
      <c r="N102" s="255"/>
      <c r="O102" s="255"/>
      <c r="P102" s="255"/>
      <c r="Q102" s="255"/>
      <c r="R102" s="255"/>
      <c r="S102" s="255"/>
      <c r="T102" s="255"/>
      <c r="U102" s="255"/>
      <c r="V102" s="255"/>
      <c r="W102" s="255"/>
      <c r="X102" s="262"/>
      <c r="Y102" s="241"/>
      <c r="Z102" s="241"/>
      <c r="AA102" s="111"/>
      <c r="AB102" s="260"/>
    </row>
    <row r="103" spans="1:28" ht="25.5" x14ac:dyDescent="0.25">
      <c r="A103" s="138"/>
      <c r="B103" s="109" t="s">
        <v>980</v>
      </c>
      <c r="C103" s="112"/>
      <c r="D103" s="231"/>
      <c r="E103" s="112"/>
      <c r="F103" s="318"/>
      <c r="G103" s="255"/>
      <c r="H103" s="255"/>
      <c r="I103" s="255"/>
      <c r="J103" s="255"/>
      <c r="K103" s="255"/>
      <c r="L103" s="255"/>
      <c r="M103" s="255"/>
      <c r="N103" s="255"/>
      <c r="O103" s="255"/>
      <c r="P103" s="255"/>
      <c r="Q103" s="255"/>
      <c r="R103" s="255"/>
      <c r="S103" s="255"/>
      <c r="T103" s="255"/>
      <c r="U103" s="255"/>
      <c r="V103" s="255"/>
      <c r="W103" s="255"/>
      <c r="X103" s="262"/>
      <c r="Y103" s="241"/>
      <c r="Z103" s="241"/>
      <c r="AA103" s="111"/>
      <c r="AB103" s="260"/>
    </row>
    <row r="104" spans="1:28" x14ac:dyDescent="0.25">
      <c r="A104" s="138"/>
      <c r="B104" s="109" t="s">
        <v>981</v>
      </c>
      <c r="C104" s="112"/>
      <c r="D104" s="231"/>
      <c r="E104" s="112"/>
      <c r="F104" s="318"/>
      <c r="G104" s="255"/>
      <c r="H104" s="255"/>
      <c r="I104" s="255"/>
      <c r="J104" s="255"/>
      <c r="K104" s="255"/>
      <c r="L104" s="255"/>
      <c r="M104" s="255"/>
      <c r="N104" s="255"/>
      <c r="O104" s="255"/>
      <c r="P104" s="255"/>
      <c r="Q104" s="255"/>
      <c r="R104" s="255"/>
      <c r="S104" s="255"/>
      <c r="T104" s="255"/>
      <c r="U104" s="255"/>
      <c r="V104" s="255"/>
      <c r="W104" s="255"/>
      <c r="X104" s="262"/>
      <c r="Y104" s="241"/>
      <c r="Z104" s="241"/>
      <c r="AA104" s="111"/>
      <c r="AB104" s="260"/>
    </row>
    <row r="105" spans="1:28" x14ac:dyDescent="0.25">
      <c r="A105" s="138"/>
      <c r="B105" s="109" t="s">
        <v>982</v>
      </c>
      <c r="C105" s="112"/>
      <c r="D105" s="231"/>
      <c r="E105" s="112"/>
      <c r="F105" s="318"/>
      <c r="G105" s="255"/>
      <c r="H105" s="255"/>
      <c r="I105" s="255"/>
      <c r="J105" s="255"/>
      <c r="K105" s="255"/>
      <c r="L105" s="255"/>
      <c r="M105" s="255"/>
      <c r="N105" s="255"/>
      <c r="O105" s="255"/>
      <c r="P105" s="255"/>
      <c r="Q105" s="255"/>
      <c r="R105" s="255"/>
      <c r="S105" s="255"/>
      <c r="T105" s="255"/>
      <c r="U105" s="255"/>
      <c r="V105" s="255"/>
      <c r="W105" s="255"/>
      <c r="X105" s="262"/>
      <c r="Y105" s="241"/>
      <c r="Z105" s="241"/>
      <c r="AA105" s="111"/>
      <c r="AB105" s="260"/>
    </row>
    <row r="106" spans="1:28" x14ac:dyDescent="0.25">
      <c r="A106" s="138"/>
      <c r="B106" s="109" t="s">
        <v>983</v>
      </c>
      <c r="C106" s="112"/>
      <c r="D106" s="231"/>
      <c r="E106" s="112"/>
      <c r="F106" s="318"/>
      <c r="G106" s="255"/>
      <c r="H106" s="255"/>
      <c r="I106" s="255"/>
      <c r="J106" s="255"/>
      <c r="K106" s="255"/>
      <c r="L106" s="255"/>
      <c r="M106" s="255"/>
      <c r="N106" s="255"/>
      <c r="O106" s="255"/>
      <c r="P106" s="255"/>
      <c r="Q106" s="255"/>
      <c r="R106" s="255"/>
      <c r="S106" s="255"/>
      <c r="T106" s="255"/>
      <c r="U106" s="255"/>
      <c r="V106" s="255"/>
      <c r="W106" s="255"/>
      <c r="X106" s="262"/>
      <c r="Y106" s="241"/>
      <c r="Z106" s="241"/>
      <c r="AA106" s="111"/>
      <c r="AB106" s="260"/>
    </row>
    <row r="107" spans="1:28" ht="38.25" x14ac:dyDescent="0.25">
      <c r="A107" s="138"/>
      <c r="B107" s="109" t="s">
        <v>984</v>
      </c>
      <c r="C107" s="112"/>
      <c r="D107" s="231"/>
      <c r="E107" s="112"/>
      <c r="F107" s="318"/>
      <c r="G107" s="255"/>
      <c r="H107" s="255"/>
      <c r="I107" s="255"/>
      <c r="J107" s="255"/>
      <c r="K107" s="255"/>
      <c r="L107" s="255"/>
      <c r="M107" s="255"/>
      <c r="N107" s="255"/>
      <c r="O107" s="255"/>
      <c r="P107" s="255"/>
      <c r="Q107" s="255"/>
      <c r="R107" s="255"/>
      <c r="S107" s="255"/>
      <c r="T107" s="255"/>
      <c r="U107" s="255"/>
      <c r="V107" s="255"/>
      <c r="W107" s="255"/>
      <c r="X107" s="262"/>
      <c r="Y107" s="241"/>
      <c r="Z107" s="241"/>
      <c r="AA107" s="111"/>
      <c r="AB107" s="260"/>
    </row>
    <row r="108" spans="1:28" x14ac:dyDescent="0.25">
      <c r="A108" s="138"/>
      <c r="B108" s="109" t="s">
        <v>985</v>
      </c>
      <c r="C108" s="112"/>
      <c r="D108" s="231"/>
      <c r="E108" s="112"/>
      <c r="F108" s="318"/>
      <c r="G108" s="255"/>
      <c r="H108" s="255"/>
      <c r="I108" s="255"/>
      <c r="J108" s="255"/>
      <c r="K108" s="255"/>
      <c r="L108" s="255"/>
      <c r="M108" s="255"/>
      <c r="N108" s="255"/>
      <c r="O108" s="255"/>
      <c r="P108" s="255"/>
      <c r="Q108" s="255"/>
      <c r="R108" s="255"/>
      <c r="S108" s="255"/>
      <c r="T108" s="255"/>
      <c r="U108" s="255"/>
      <c r="V108" s="255"/>
      <c r="W108" s="255"/>
      <c r="X108" s="262"/>
      <c r="Y108" s="241"/>
      <c r="Z108" s="241"/>
      <c r="AA108" s="111"/>
      <c r="AB108" s="260"/>
    </row>
    <row r="109" spans="1:28" x14ac:dyDescent="0.25">
      <c r="A109" s="138"/>
      <c r="B109" s="109" t="s">
        <v>986</v>
      </c>
      <c r="C109" s="112"/>
      <c r="D109" s="231"/>
      <c r="E109" s="112"/>
      <c r="F109" s="318"/>
      <c r="G109" s="255"/>
      <c r="H109" s="255"/>
      <c r="I109" s="255"/>
      <c r="J109" s="255"/>
      <c r="K109" s="255"/>
      <c r="L109" s="255"/>
      <c r="M109" s="255"/>
      <c r="N109" s="255"/>
      <c r="O109" s="255"/>
      <c r="P109" s="255"/>
      <c r="Q109" s="255"/>
      <c r="R109" s="255"/>
      <c r="S109" s="255"/>
      <c r="T109" s="255"/>
      <c r="U109" s="255"/>
      <c r="V109" s="255"/>
      <c r="W109" s="255"/>
      <c r="X109" s="262"/>
      <c r="Y109" s="241"/>
      <c r="Z109" s="241"/>
      <c r="AA109" s="111"/>
      <c r="AB109" s="260"/>
    </row>
    <row r="110" spans="1:28" s="444" customFormat="1" ht="25.5" x14ac:dyDescent="0.25">
      <c r="A110" s="487"/>
      <c r="B110" s="479" t="s">
        <v>2559</v>
      </c>
      <c r="C110" s="206" t="str">
        <f t="shared" ref="C110" si="208">IF(AA110&gt;=450000,"LPN",IF(AND(AA110&gt;180000,AA110&lt;450000),"LP",IF(AND(AA110&gt;=53000,AA110&lt;=180000),"3C","2C ")))</f>
        <v xml:space="preserve">2C </v>
      </c>
      <c r="D110" s="495" t="s">
        <v>882</v>
      </c>
      <c r="E110" s="206" t="s">
        <v>988</v>
      </c>
      <c r="F110" s="433" t="s">
        <v>989</v>
      </c>
      <c r="G110" s="209" t="s">
        <v>49</v>
      </c>
      <c r="H110" s="209" t="s">
        <v>49</v>
      </c>
      <c r="I110" s="209" t="s">
        <v>49</v>
      </c>
      <c r="J110" s="209" t="s">
        <v>49</v>
      </c>
      <c r="K110" s="209">
        <f t="shared" ref="K110" si="209">SUM(L110*1)</f>
        <v>41390</v>
      </c>
      <c r="L110" s="209">
        <f t="shared" ref="L110" si="210">SUM(M110*1)</f>
        <v>41390</v>
      </c>
      <c r="M110" s="209">
        <f t="shared" ref="M110" si="211">SUM(N110*1)</f>
        <v>41390</v>
      </c>
      <c r="N110" s="209">
        <f t="shared" ref="N110" si="212">SUM(O110*1)</f>
        <v>41390</v>
      </c>
      <c r="O110" s="209">
        <f t="shared" ref="O110" si="213">SUM(P110*1)</f>
        <v>41390</v>
      </c>
      <c r="P110" s="209">
        <f t="shared" ref="P110" si="214">SUM(Q110*1)</f>
        <v>41390</v>
      </c>
      <c r="Q110" s="209">
        <f t="shared" ref="Q110" si="215">SUM(R110-10)</f>
        <v>41390</v>
      </c>
      <c r="R110" s="209">
        <f t="shared" ref="R110" si="216">SUM(S110-10)</f>
        <v>41400</v>
      </c>
      <c r="S110" s="209">
        <f t="shared" ref="S110" si="217">SUM(T110-10)</f>
        <v>41410</v>
      </c>
      <c r="T110" s="209">
        <f t="shared" ref="T110" si="218">SUM(U110-10)</f>
        <v>41420</v>
      </c>
      <c r="U110" s="209">
        <f t="shared" ref="U110" si="219">SUM(V110-10)</f>
        <v>41430</v>
      </c>
      <c r="V110" s="209">
        <f t="shared" ref="V110" si="220">SUM(W110-10)</f>
        <v>41440</v>
      </c>
      <c r="W110" s="209">
        <f t="shared" ref="W110" si="221">SUM(X110-10)</f>
        <v>41450</v>
      </c>
      <c r="X110" s="461">
        <v>41460</v>
      </c>
      <c r="Y110" s="433"/>
      <c r="Z110" s="433"/>
      <c r="AA110" s="443">
        <v>9000</v>
      </c>
      <c r="AB110" s="210"/>
    </row>
    <row r="111" spans="1:28" x14ac:dyDescent="0.25">
      <c r="A111" s="138"/>
      <c r="B111" s="109" t="s">
        <v>987</v>
      </c>
      <c r="C111" s="112"/>
      <c r="D111" s="231"/>
      <c r="E111" s="112"/>
      <c r="F111" s="318"/>
      <c r="G111" s="255"/>
      <c r="H111" s="255"/>
      <c r="I111" s="255"/>
      <c r="J111" s="255"/>
      <c r="K111" s="255"/>
      <c r="L111" s="255"/>
      <c r="M111" s="255"/>
      <c r="N111" s="255"/>
      <c r="O111" s="255"/>
      <c r="P111" s="255"/>
      <c r="Q111" s="255"/>
      <c r="R111" s="255"/>
      <c r="S111" s="255"/>
      <c r="T111" s="255"/>
      <c r="U111" s="255"/>
      <c r="V111" s="255"/>
      <c r="W111" s="255"/>
      <c r="X111" s="262"/>
      <c r="Y111" s="241"/>
      <c r="Z111" s="241"/>
      <c r="AA111" s="111"/>
      <c r="AB111" s="260"/>
    </row>
    <row r="112" spans="1:28" ht="25.5" x14ac:dyDescent="0.25">
      <c r="A112" s="138"/>
      <c r="B112" s="109" t="s">
        <v>990</v>
      </c>
      <c r="C112" s="112"/>
      <c r="D112" s="231"/>
      <c r="E112" s="112"/>
      <c r="F112" s="318"/>
      <c r="G112" s="255"/>
      <c r="H112" s="255"/>
      <c r="I112" s="255"/>
      <c r="J112" s="255"/>
      <c r="K112" s="255"/>
      <c r="L112" s="255"/>
      <c r="M112" s="255"/>
      <c r="N112" s="255"/>
      <c r="O112" s="255"/>
      <c r="P112" s="255"/>
      <c r="Q112" s="255"/>
      <c r="R112" s="255"/>
      <c r="S112" s="255"/>
      <c r="T112" s="255"/>
      <c r="U112" s="255"/>
      <c r="V112" s="255"/>
      <c r="W112" s="255"/>
      <c r="X112" s="262"/>
      <c r="Y112" s="241"/>
      <c r="Z112" s="241"/>
      <c r="AA112" s="111"/>
      <c r="AB112" s="260"/>
    </row>
    <row r="113" spans="1:28" x14ac:dyDescent="0.25">
      <c r="A113" s="138"/>
      <c r="B113" s="109" t="s">
        <v>991</v>
      </c>
      <c r="C113" s="112"/>
      <c r="D113" s="231"/>
      <c r="E113" s="112"/>
      <c r="F113" s="318"/>
      <c r="G113" s="255"/>
      <c r="H113" s="255"/>
      <c r="I113" s="255"/>
      <c r="J113" s="255"/>
      <c r="K113" s="255"/>
      <c r="L113" s="255"/>
      <c r="M113" s="255"/>
      <c r="N113" s="255"/>
      <c r="O113" s="255"/>
      <c r="P113" s="255"/>
      <c r="Q113" s="255"/>
      <c r="R113" s="255"/>
      <c r="S113" s="255"/>
      <c r="T113" s="255"/>
      <c r="U113" s="255"/>
      <c r="V113" s="255"/>
      <c r="W113" s="255"/>
      <c r="X113" s="262"/>
      <c r="Y113" s="241"/>
      <c r="Z113" s="241"/>
      <c r="AA113" s="111"/>
      <c r="AB113" s="260"/>
    </row>
    <row r="114" spans="1:28" ht="25.5" x14ac:dyDescent="0.25">
      <c r="A114" s="138"/>
      <c r="B114" s="109" t="s">
        <v>992</v>
      </c>
      <c r="C114" s="112"/>
      <c r="D114" s="231"/>
      <c r="E114" s="112"/>
      <c r="F114" s="318"/>
      <c r="G114" s="255"/>
      <c r="H114" s="255"/>
      <c r="I114" s="255"/>
      <c r="J114" s="255"/>
      <c r="K114" s="255"/>
      <c r="L114" s="255"/>
      <c r="M114" s="255"/>
      <c r="N114" s="255"/>
      <c r="O114" s="255"/>
      <c r="P114" s="255"/>
      <c r="Q114" s="255"/>
      <c r="R114" s="255"/>
      <c r="S114" s="255"/>
      <c r="T114" s="255"/>
      <c r="U114" s="255"/>
      <c r="V114" s="255"/>
      <c r="W114" s="255"/>
      <c r="X114" s="262"/>
      <c r="Y114" s="241"/>
      <c r="Z114" s="241"/>
      <c r="AA114" s="111"/>
      <c r="AB114" s="260"/>
    </row>
    <row r="115" spans="1:28" x14ac:dyDescent="0.25">
      <c r="A115" s="138"/>
      <c r="B115" s="109" t="s">
        <v>993</v>
      </c>
      <c r="C115" s="112"/>
      <c r="D115" s="231"/>
      <c r="E115" s="112"/>
      <c r="F115" s="318"/>
      <c r="G115" s="255"/>
      <c r="H115" s="255"/>
      <c r="I115" s="255"/>
      <c r="J115" s="255"/>
      <c r="K115" s="255"/>
      <c r="L115" s="255"/>
      <c r="M115" s="255"/>
      <c r="N115" s="255"/>
      <c r="O115" s="255"/>
      <c r="P115" s="255"/>
      <c r="Q115" s="255"/>
      <c r="R115" s="255"/>
      <c r="S115" s="255"/>
      <c r="T115" s="255"/>
      <c r="U115" s="255"/>
      <c r="V115" s="255"/>
      <c r="W115" s="255"/>
      <c r="X115" s="262"/>
      <c r="Y115" s="241"/>
      <c r="Z115" s="241"/>
      <c r="AA115" s="111"/>
      <c r="AB115" s="260"/>
    </row>
    <row r="116" spans="1:28" ht="25.5" x14ac:dyDescent="0.25">
      <c r="A116" s="138"/>
      <c r="B116" s="109" t="s">
        <v>994</v>
      </c>
      <c r="C116" s="112"/>
      <c r="D116" s="231"/>
      <c r="E116" s="112"/>
      <c r="F116" s="318"/>
      <c r="G116" s="255"/>
      <c r="H116" s="255"/>
      <c r="I116" s="255"/>
      <c r="J116" s="255"/>
      <c r="K116" s="255"/>
      <c r="L116" s="255"/>
      <c r="M116" s="255"/>
      <c r="N116" s="255"/>
      <c r="O116" s="255"/>
      <c r="P116" s="255"/>
      <c r="Q116" s="255"/>
      <c r="R116" s="255"/>
      <c r="S116" s="255"/>
      <c r="T116" s="255"/>
      <c r="U116" s="255"/>
      <c r="V116" s="255"/>
      <c r="W116" s="255"/>
      <c r="X116" s="262"/>
      <c r="Y116" s="241"/>
      <c r="Z116" s="241"/>
      <c r="AA116" s="111"/>
      <c r="AB116" s="260"/>
    </row>
    <row r="117" spans="1:28" s="444" customFormat="1" ht="25.5" x14ac:dyDescent="0.25">
      <c r="A117" s="487"/>
      <c r="B117" s="479" t="s">
        <v>2553</v>
      </c>
      <c r="C117" s="206" t="str">
        <f t="shared" ref="C117" si="222">IF(AA117&gt;=450000,"LPN",IF(AND(AA117&gt;180000,AA117&lt;450000),"LP",IF(AND(AA117&gt;=53000,AA117&lt;=180000),"3C","2C ")))</f>
        <v>3C</v>
      </c>
      <c r="D117" s="495" t="s">
        <v>882</v>
      </c>
      <c r="E117" s="206" t="s">
        <v>996</v>
      </c>
      <c r="F117" s="433" t="s">
        <v>997</v>
      </c>
      <c r="G117" s="209" t="s">
        <v>49</v>
      </c>
      <c r="H117" s="209" t="s">
        <v>49</v>
      </c>
      <c r="I117" s="209" t="s">
        <v>49</v>
      </c>
      <c r="J117" s="209" t="s">
        <v>49</v>
      </c>
      <c r="K117" s="209">
        <f t="shared" ref="K117" si="223">SUM(L117*1)</f>
        <v>41404</v>
      </c>
      <c r="L117" s="209">
        <f t="shared" ref="L117" si="224">SUM(M117*1)</f>
        <v>41404</v>
      </c>
      <c r="M117" s="209">
        <f>SUM(N117*1)</f>
        <v>41404</v>
      </c>
      <c r="N117" s="209">
        <f>SUM(O117*1)</f>
        <v>41404</v>
      </c>
      <c r="O117" s="209">
        <f>SUM(P117*1)</f>
        <v>41404</v>
      </c>
      <c r="P117" s="209">
        <f>SUM(Q117*1)</f>
        <v>41404</v>
      </c>
      <c r="Q117" s="209">
        <f t="shared" ref="Q117" si="225">SUM(R117-10)</f>
        <v>41404</v>
      </c>
      <c r="R117" s="209">
        <f t="shared" ref="R117" si="226">SUM(S117-10)</f>
        <v>41414</v>
      </c>
      <c r="S117" s="209">
        <f t="shared" ref="S117" si="227">SUM(T117-10)</f>
        <v>41424</v>
      </c>
      <c r="T117" s="209">
        <f t="shared" ref="T117" si="228">SUM(U117-10)</f>
        <v>41434</v>
      </c>
      <c r="U117" s="209">
        <f t="shared" ref="U117" si="229">SUM(V117-10)</f>
        <v>41444</v>
      </c>
      <c r="V117" s="209">
        <f t="shared" ref="V117" si="230">SUM(W117-10)</f>
        <v>41454</v>
      </c>
      <c r="W117" s="209">
        <f t="shared" ref="W117" si="231">SUM(X117-10)</f>
        <v>41464</v>
      </c>
      <c r="X117" s="461">
        <v>41474</v>
      </c>
      <c r="Y117" s="433"/>
      <c r="Z117" s="433"/>
      <c r="AA117" s="443">
        <v>90000</v>
      </c>
      <c r="AB117" s="210"/>
    </row>
    <row r="118" spans="1:28" ht="25.5" x14ac:dyDescent="0.25">
      <c r="A118" s="138"/>
      <c r="B118" s="109" t="s">
        <v>995</v>
      </c>
      <c r="C118" s="112"/>
      <c r="D118" s="231"/>
      <c r="E118" s="112"/>
      <c r="F118" s="318"/>
      <c r="G118" s="255"/>
      <c r="H118" s="255"/>
      <c r="I118" s="255"/>
      <c r="J118" s="255"/>
      <c r="K118" s="255"/>
      <c r="L118" s="255"/>
      <c r="M118" s="255"/>
      <c r="N118" s="255"/>
      <c r="O118" s="255"/>
      <c r="P118" s="255"/>
      <c r="Q118" s="255"/>
      <c r="R118" s="255"/>
      <c r="S118" s="255"/>
      <c r="T118" s="255"/>
      <c r="U118" s="255"/>
      <c r="V118" s="255"/>
      <c r="W118" s="255"/>
      <c r="X118" s="262"/>
      <c r="Y118" s="241"/>
      <c r="Z118" s="241"/>
      <c r="AA118" s="111"/>
      <c r="AB118" s="260"/>
    </row>
    <row r="119" spans="1:28" ht="38.25" x14ac:dyDescent="0.25">
      <c r="A119" s="138"/>
      <c r="B119" s="109" t="s">
        <v>998</v>
      </c>
      <c r="C119" s="112"/>
      <c r="D119" s="231"/>
      <c r="E119" s="112"/>
      <c r="F119" s="318"/>
      <c r="G119" s="255"/>
      <c r="H119" s="255"/>
      <c r="I119" s="255"/>
      <c r="J119" s="255"/>
      <c r="K119" s="255"/>
      <c r="L119" s="255"/>
      <c r="M119" s="255"/>
      <c r="N119" s="255"/>
      <c r="O119" s="255"/>
      <c r="P119" s="255"/>
      <c r="Q119" s="255"/>
      <c r="R119" s="255"/>
      <c r="S119" s="255"/>
      <c r="T119" s="255"/>
      <c r="U119" s="255"/>
      <c r="V119" s="255"/>
      <c r="W119" s="255"/>
      <c r="X119" s="262"/>
      <c r="Y119" s="241"/>
      <c r="Z119" s="241"/>
      <c r="AA119" s="111"/>
      <c r="AB119" s="260"/>
    </row>
    <row r="120" spans="1:28" ht="38.25" x14ac:dyDescent="0.25">
      <c r="A120" s="138"/>
      <c r="B120" s="109" t="s">
        <v>999</v>
      </c>
      <c r="C120" s="112"/>
      <c r="D120" s="231"/>
      <c r="E120" s="112"/>
      <c r="F120" s="318"/>
      <c r="G120" s="255"/>
      <c r="H120" s="255"/>
      <c r="I120" s="255"/>
      <c r="J120" s="255"/>
      <c r="K120" s="255"/>
      <c r="L120" s="255"/>
      <c r="M120" s="255"/>
      <c r="N120" s="255"/>
      <c r="O120" s="255"/>
      <c r="P120" s="255"/>
      <c r="Q120" s="255"/>
      <c r="R120" s="255"/>
      <c r="S120" s="255"/>
      <c r="T120" s="255"/>
      <c r="U120" s="255"/>
      <c r="V120" s="255"/>
      <c r="W120" s="255"/>
      <c r="X120" s="262"/>
      <c r="Y120" s="241"/>
      <c r="Z120" s="241"/>
      <c r="AA120" s="111"/>
      <c r="AB120" s="260"/>
    </row>
    <row r="121" spans="1:28" ht="25.5" x14ac:dyDescent="0.25">
      <c r="A121" s="138"/>
      <c r="B121" s="109" t="s">
        <v>1000</v>
      </c>
      <c r="C121" s="112"/>
      <c r="D121" s="231"/>
      <c r="E121" s="112"/>
      <c r="F121" s="318"/>
      <c r="G121" s="255"/>
      <c r="H121" s="255"/>
      <c r="I121" s="255"/>
      <c r="J121" s="255"/>
      <c r="K121" s="255"/>
      <c r="L121" s="255"/>
      <c r="M121" s="255"/>
      <c r="N121" s="255"/>
      <c r="O121" s="255"/>
      <c r="P121" s="255"/>
      <c r="Q121" s="255"/>
      <c r="R121" s="255"/>
      <c r="S121" s="255"/>
      <c r="T121" s="255"/>
      <c r="U121" s="255"/>
      <c r="V121" s="255"/>
      <c r="W121" s="255"/>
      <c r="X121" s="262"/>
      <c r="Y121" s="241"/>
      <c r="Z121" s="241"/>
      <c r="AA121" s="111"/>
      <c r="AB121" s="260"/>
    </row>
    <row r="122" spans="1:28" ht="25.5" x14ac:dyDescent="0.25">
      <c r="A122" s="138"/>
      <c r="B122" s="109" t="s">
        <v>1001</v>
      </c>
      <c r="C122" s="112"/>
      <c r="D122" s="231"/>
      <c r="E122" s="112"/>
      <c r="F122" s="318"/>
      <c r="G122" s="255"/>
      <c r="H122" s="255"/>
      <c r="I122" s="255"/>
      <c r="J122" s="255"/>
      <c r="K122" s="255"/>
      <c r="L122" s="255"/>
      <c r="M122" s="255"/>
      <c r="N122" s="255"/>
      <c r="O122" s="255"/>
      <c r="P122" s="255"/>
      <c r="Q122" s="255"/>
      <c r="R122" s="255"/>
      <c r="S122" s="255"/>
      <c r="T122" s="255"/>
      <c r="U122" s="255"/>
      <c r="V122" s="255"/>
      <c r="W122" s="255"/>
      <c r="X122" s="262"/>
      <c r="Y122" s="241"/>
      <c r="Z122" s="241"/>
      <c r="AA122" s="111"/>
      <c r="AB122" s="260"/>
    </row>
    <row r="123" spans="1:28" x14ac:dyDescent="0.25">
      <c r="A123" s="138"/>
      <c r="B123" s="109" t="s">
        <v>1002</v>
      </c>
      <c r="C123" s="112"/>
      <c r="D123" s="231"/>
      <c r="E123" s="112"/>
      <c r="F123" s="318"/>
      <c r="G123" s="255"/>
      <c r="H123" s="255"/>
      <c r="I123" s="255"/>
      <c r="J123" s="255"/>
      <c r="K123" s="255"/>
      <c r="L123" s="255"/>
      <c r="M123" s="255"/>
      <c r="N123" s="255"/>
      <c r="O123" s="255"/>
      <c r="P123" s="255"/>
      <c r="Q123" s="255"/>
      <c r="R123" s="255"/>
      <c r="S123" s="255"/>
      <c r="T123" s="255"/>
      <c r="U123" s="255"/>
      <c r="V123" s="255"/>
      <c r="W123" s="255"/>
      <c r="X123" s="262"/>
      <c r="Y123" s="241"/>
      <c r="Z123" s="241"/>
      <c r="AA123" s="111"/>
      <c r="AB123" s="260"/>
    </row>
    <row r="124" spans="1:28" x14ac:dyDescent="0.25">
      <c r="A124" s="138"/>
      <c r="B124" s="109" t="s">
        <v>1003</v>
      </c>
      <c r="C124" s="112"/>
      <c r="D124" s="231"/>
      <c r="E124" s="112"/>
      <c r="F124" s="318"/>
      <c r="G124" s="255"/>
      <c r="H124" s="255"/>
      <c r="I124" s="255"/>
      <c r="J124" s="255"/>
      <c r="K124" s="255"/>
      <c r="L124" s="255"/>
      <c r="M124" s="255"/>
      <c r="N124" s="255"/>
      <c r="O124" s="255"/>
      <c r="P124" s="255"/>
      <c r="Q124" s="255"/>
      <c r="R124" s="255"/>
      <c r="S124" s="255"/>
      <c r="T124" s="255"/>
      <c r="U124" s="255"/>
      <c r="V124" s="255"/>
      <c r="W124" s="255"/>
      <c r="X124" s="262"/>
      <c r="Y124" s="241"/>
      <c r="Z124" s="241"/>
      <c r="AA124" s="111"/>
      <c r="AB124" s="260"/>
    </row>
    <row r="125" spans="1:28" ht="51" x14ac:dyDescent="0.25">
      <c r="A125" s="138"/>
      <c r="B125" s="109" t="s">
        <v>1004</v>
      </c>
      <c r="C125" s="112"/>
      <c r="D125" s="231"/>
      <c r="E125" s="112"/>
      <c r="F125" s="318"/>
      <c r="G125" s="255"/>
      <c r="H125" s="255"/>
      <c r="I125" s="255"/>
      <c r="J125" s="255"/>
      <c r="K125" s="255"/>
      <c r="L125" s="255"/>
      <c r="M125" s="255"/>
      <c r="N125" s="255"/>
      <c r="O125" s="255"/>
      <c r="P125" s="255"/>
      <c r="Q125" s="255"/>
      <c r="R125" s="255"/>
      <c r="S125" s="255"/>
      <c r="T125" s="255"/>
      <c r="U125" s="255"/>
      <c r="V125" s="255"/>
      <c r="W125" s="255"/>
      <c r="X125" s="262"/>
      <c r="Y125" s="241"/>
      <c r="Z125" s="241"/>
      <c r="AA125" s="111"/>
      <c r="AB125" s="260"/>
    </row>
    <row r="126" spans="1:28" ht="25.5" x14ac:dyDescent="0.25">
      <c r="A126" s="138"/>
      <c r="B126" s="109" t="s">
        <v>1005</v>
      </c>
      <c r="C126" s="112"/>
      <c r="D126" s="231"/>
      <c r="E126" s="112"/>
      <c r="F126" s="318"/>
      <c r="G126" s="255"/>
      <c r="H126" s="255"/>
      <c r="I126" s="255"/>
      <c r="J126" s="255"/>
      <c r="K126" s="255"/>
      <c r="L126" s="255"/>
      <c r="M126" s="255"/>
      <c r="N126" s="255"/>
      <c r="O126" s="255"/>
      <c r="P126" s="255"/>
      <c r="Q126" s="255"/>
      <c r="R126" s="255"/>
      <c r="S126" s="255"/>
      <c r="T126" s="255"/>
      <c r="U126" s="255"/>
      <c r="V126" s="255"/>
      <c r="W126" s="255"/>
      <c r="X126" s="262"/>
      <c r="Y126" s="241"/>
      <c r="Z126" s="241"/>
      <c r="AA126" s="111"/>
      <c r="AB126" s="260"/>
    </row>
    <row r="127" spans="1:28" x14ac:dyDescent="0.25">
      <c r="A127" s="138"/>
      <c r="B127" s="109" t="s">
        <v>1006</v>
      </c>
      <c r="C127" s="112"/>
      <c r="D127" s="231"/>
      <c r="E127" s="112"/>
      <c r="F127" s="318"/>
      <c r="G127" s="255"/>
      <c r="H127" s="255"/>
      <c r="I127" s="255"/>
      <c r="J127" s="255"/>
      <c r="K127" s="255"/>
      <c r="L127" s="255"/>
      <c r="M127" s="255"/>
      <c r="N127" s="255"/>
      <c r="O127" s="255"/>
      <c r="P127" s="255"/>
      <c r="Q127" s="255"/>
      <c r="R127" s="255"/>
      <c r="S127" s="255"/>
      <c r="T127" s="255"/>
      <c r="U127" s="255"/>
      <c r="V127" s="255"/>
      <c r="W127" s="255"/>
      <c r="X127" s="262"/>
      <c r="Y127" s="241"/>
      <c r="Z127" s="241"/>
      <c r="AA127" s="111"/>
      <c r="AB127" s="260"/>
    </row>
    <row r="128" spans="1:28" ht="25.5" x14ac:dyDescent="0.25">
      <c r="A128" s="138"/>
      <c r="B128" s="109" t="s">
        <v>1007</v>
      </c>
      <c r="C128" s="112"/>
      <c r="D128" s="231"/>
      <c r="E128" s="112"/>
      <c r="F128" s="318"/>
      <c r="G128" s="255"/>
      <c r="H128" s="255"/>
      <c r="I128" s="255"/>
      <c r="J128" s="255"/>
      <c r="K128" s="255"/>
      <c r="L128" s="255"/>
      <c r="M128" s="255"/>
      <c r="N128" s="255"/>
      <c r="O128" s="255"/>
      <c r="P128" s="255"/>
      <c r="Q128" s="255"/>
      <c r="R128" s="255"/>
      <c r="S128" s="255"/>
      <c r="T128" s="255"/>
      <c r="U128" s="255"/>
      <c r="V128" s="255"/>
      <c r="W128" s="255"/>
      <c r="X128" s="262"/>
      <c r="Y128" s="241"/>
      <c r="Z128" s="241"/>
      <c r="AA128" s="111"/>
      <c r="AB128" s="260"/>
    </row>
    <row r="129" spans="1:28" ht="25.5" x14ac:dyDescent="0.25">
      <c r="A129" s="138"/>
      <c r="B129" s="109" t="s">
        <v>1008</v>
      </c>
      <c r="C129" s="112"/>
      <c r="D129" s="231"/>
      <c r="E129" s="112"/>
      <c r="F129" s="318"/>
      <c r="G129" s="255"/>
      <c r="H129" s="255"/>
      <c r="I129" s="255"/>
      <c r="J129" s="255"/>
      <c r="K129" s="255"/>
      <c r="L129" s="255"/>
      <c r="M129" s="255"/>
      <c r="N129" s="255"/>
      <c r="O129" s="255"/>
      <c r="P129" s="255"/>
      <c r="Q129" s="255"/>
      <c r="R129" s="255"/>
      <c r="S129" s="255"/>
      <c r="T129" s="255"/>
      <c r="U129" s="255"/>
      <c r="V129" s="255"/>
      <c r="W129" s="255"/>
      <c r="X129" s="262"/>
      <c r="Y129" s="241"/>
      <c r="Z129" s="241"/>
      <c r="AA129" s="111"/>
      <c r="AB129" s="260"/>
    </row>
    <row r="130" spans="1:28" x14ac:dyDescent="0.25">
      <c r="A130" s="138"/>
      <c r="B130" s="109" t="s">
        <v>1009</v>
      </c>
      <c r="C130" s="112"/>
      <c r="D130" s="231"/>
      <c r="E130" s="112"/>
      <c r="F130" s="318"/>
      <c r="G130" s="255"/>
      <c r="H130" s="255"/>
      <c r="I130" s="255"/>
      <c r="J130" s="255"/>
      <c r="K130" s="255"/>
      <c r="L130" s="255"/>
      <c r="M130" s="255"/>
      <c r="N130" s="255"/>
      <c r="O130" s="255"/>
      <c r="P130" s="255"/>
      <c r="Q130" s="255"/>
      <c r="R130" s="255"/>
      <c r="S130" s="255"/>
      <c r="T130" s="255"/>
      <c r="U130" s="255"/>
      <c r="V130" s="255"/>
      <c r="W130" s="255"/>
      <c r="X130" s="262"/>
      <c r="Y130" s="241"/>
      <c r="Z130" s="241"/>
      <c r="AA130" s="111"/>
      <c r="AB130" s="260"/>
    </row>
    <row r="131" spans="1:28" s="444" customFormat="1" ht="25.5" x14ac:dyDescent="0.25">
      <c r="A131" s="487"/>
      <c r="B131" s="479" t="s">
        <v>2554</v>
      </c>
      <c r="C131" s="206" t="str">
        <f t="shared" ref="C131" si="232">IF(AA131&gt;=450000,"LPN",IF(AND(AA131&gt;180000,AA131&lt;450000),"LP",IF(AND(AA131&gt;=53000,AA131&lt;=180000),"3C","2C ")))</f>
        <v xml:space="preserve">2C </v>
      </c>
      <c r="D131" s="495" t="s">
        <v>882</v>
      </c>
      <c r="E131" s="206" t="s">
        <v>1011</v>
      </c>
      <c r="F131" s="433" t="s">
        <v>884</v>
      </c>
      <c r="G131" s="209" t="s">
        <v>49</v>
      </c>
      <c r="H131" s="209" t="s">
        <v>49</v>
      </c>
      <c r="I131" s="209" t="s">
        <v>49</v>
      </c>
      <c r="J131" s="209" t="s">
        <v>49</v>
      </c>
      <c r="K131" s="209">
        <f t="shared" ref="K131" si="233">SUM(L131*1)</f>
        <v>41327</v>
      </c>
      <c r="L131" s="209">
        <f t="shared" ref="L131" si="234">SUM(M131*1)</f>
        <v>41327</v>
      </c>
      <c r="M131" s="209">
        <f t="shared" ref="M131" si="235">SUM(N131*1)</f>
        <v>41327</v>
      </c>
      <c r="N131" s="209">
        <f t="shared" ref="N131" si="236">SUM(O131*1)</f>
        <v>41327</v>
      </c>
      <c r="O131" s="209">
        <f t="shared" ref="O131" si="237">SUM(P131*1)</f>
        <v>41327</v>
      </c>
      <c r="P131" s="209">
        <f t="shared" ref="P131" si="238">SUM(Q131*1)</f>
        <v>41327</v>
      </c>
      <c r="Q131" s="209">
        <f t="shared" ref="Q131" si="239">SUM(R131-10)</f>
        <v>41327</v>
      </c>
      <c r="R131" s="209">
        <f t="shared" ref="R131" si="240">SUM(S131-10)</f>
        <v>41337</v>
      </c>
      <c r="S131" s="209">
        <f t="shared" ref="S131" si="241">SUM(T131-10)</f>
        <v>41347</v>
      </c>
      <c r="T131" s="209">
        <f t="shared" ref="T131" si="242">SUM(U131-10)</f>
        <v>41357</v>
      </c>
      <c r="U131" s="209">
        <f t="shared" ref="U131" si="243">SUM(V131-10)</f>
        <v>41367</v>
      </c>
      <c r="V131" s="209">
        <f t="shared" ref="V131" si="244">SUM(W131-10)</f>
        <v>41377</v>
      </c>
      <c r="W131" s="209">
        <f t="shared" ref="W131" si="245">SUM(X131-10)</f>
        <v>41387</v>
      </c>
      <c r="X131" s="461">
        <v>41397</v>
      </c>
      <c r="Y131" s="433"/>
      <c r="Z131" s="433"/>
      <c r="AA131" s="443">
        <v>800</v>
      </c>
      <c r="AB131" s="210"/>
    </row>
    <row r="132" spans="1:28" x14ac:dyDescent="0.25">
      <c r="A132" s="138"/>
      <c r="B132" s="109" t="s">
        <v>1010</v>
      </c>
      <c r="C132" s="112"/>
      <c r="D132" s="231"/>
      <c r="E132" s="112"/>
      <c r="F132" s="241"/>
      <c r="G132" s="255"/>
      <c r="H132" s="255"/>
      <c r="I132" s="255"/>
      <c r="J132" s="255"/>
      <c r="K132" s="255"/>
      <c r="L132" s="255"/>
      <c r="M132" s="255"/>
      <c r="N132" s="255"/>
      <c r="O132" s="255"/>
      <c r="P132" s="255"/>
      <c r="Q132" s="255"/>
      <c r="R132" s="255"/>
      <c r="S132" s="255"/>
      <c r="T132" s="255"/>
      <c r="U132" s="255"/>
      <c r="V132" s="255"/>
      <c r="W132" s="255"/>
      <c r="X132" s="262"/>
      <c r="Y132" s="241"/>
      <c r="Z132" s="241"/>
      <c r="AA132" s="111"/>
      <c r="AB132" s="260"/>
    </row>
    <row r="133" spans="1:28" s="444" customFormat="1" ht="25.5" x14ac:dyDescent="0.25">
      <c r="A133" s="487"/>
      <c r="B133" s="479" t="s">
        <v>2555</v>
      </c>
      <c r="C133" s="206" t="str">
        <f t="shared" ref="C133" si="246">IF(AA133&gt;=450000,"LPN",IF(AND(AA133&gt;180000,AA133&lt;450000),"LP",IF(AND(AA133&gt;=53000,AA133&lt;=180000),"3C","2C ")))</f>
        <v xml:space="preserve">2C </v>
      </c>
      <c r="D133" s="495" t="s">
        <v>882</v>
      </c>
      <c r="E133" s="206" t="s">
        <v>1013</v>
      </c>
      <c r="F133" s="433" t="s">
        <v>1015</v>
      </c>
      <c r="G133" s="209" t="s">
        <v>49</v>
      </c>
      <c r="H133" s="209" t="s">
        <v>49</v>
      </c>
      <c r="I133" s="209" t="s">
        <v>49</v>
      </c>
      <c r="J133" s="209" t="s">
        <v>49</v>
      </c>
      <c r="K133" s="209">
        <f t="shared" ref="K133" si="247">SUM(L133*1)</f>
        <v>41088</v>
      </c>
      <c r="L133" s="209">
        <f t="shared" ref="L133" si="248">SUM(M133*1)</f>
        <v>41088</v>
      </c>
      <c r="M133" s="209">
        <f t="shared" ref="M133" si="249">SUM(N133*1)</f>
        <v>41088</v>
      </c>
      <c r="N133" s="209">
        <f t="shared" ref="N133" si="250">SUM(O133*1)</f>
        <v>41088</v>
      </c>
      <c r="O133" s="209">
        <f t="shared" ref="O133" si="251">SUM(P133*1)</f>
        <v>41088</v>
      </c>
      <c r="P133" s="209">
        <f t="shared" ref="P133" si="252">SUM(Q133*1)</f>
        <v>41088</v>
      </c>
      <c r="Q133" s="209">
        <f t="shared" ref="Q133" si="253">SUM(R133-10)</f>
        <v>41088</v>
      </c>
      <c r="R133" s="209">
        <f t="shared" ref="R133" si="254">SUM(S133-10)</f>
        <v>41098</v>
      </c>
      <c r="S133" s="209">
        <f t="shared" ref="S133" si="255">SUM(T133-10)</f>
        <v>41108</v>
      </c>
      <c r="T133" s="209">
        <f t="shared" ref="T133" si="256">SUM(U133-10)</f>
        <v>41118</v>
      </c>
      <c r="U133" s="209">
        <f t="shared" ref="U133" si="257">SUM(V133-10)</f>
        <v>41128</v>
      </c>
      <c r="V133" s="209">
        <f t="shared" ref="V133" si="258">SUM(W133-10)</f>
        <v>41138</v>
      </c>
      <c r="W133" s="209">
        <f t="shared" ref="W133" si="259">SUM(X133-10)</f>
        <v>41148</v>
      </c>
      <c r="X133" s="461">
        <v>41158</v>
      </c>
      <c r="Y133" s="433"/>
      <c r="Z133" s="433"/>
      <c r="AA133" s="443">
        <v>13600</v>
      </c>
      <c r="AB133" s="210"/>
    </row>
    <row r="134" spans="1:28" x14ac:dyDescent="0.25">
      <c r="A134" s="138"/>
      <c r="B134" s="109" t="s">
        <v>1012</v>
      </c>
      <c r="C134" s="112"/>
      <c r="D134" s="231"/>
      <c r="E134" s="112"/>
      <c r="F134" s="318"/>
      <c r="G134" s="255"/>
      <c r="H134" s="255"/>
      <c r="I134" s="255"/>
      <c r="J134" s="255"/>
      <c r="K134" s="255"/>
      <c r="L134" s="255"/>
      <c r="M134" s="255"/>
      <c r="N134" s="255"/>
      <c r="O134" s="255"/>
      <c r="P134" s="255"/>
      <c r="Q134" s="255"/>
      <c r="R134" s="255"/>
      <c r="S134" s="255"/>
      <c r="T134" s="255"/>
      <c r="U134" s="255"/>
      <c r="V134" s="255"/>
      <c r="W134" s="255"/>
      <c r="X134" s="262"/>
      <c r="Y134" s="241"/>
      <c r="Z134" s="241"/>
      <c r="AA134" s="111"/>
      <c r="AB134" s="260"/>
    </row>
    <row r="135" spans="1:28" x14ac:dyDescent="0.25">
      <c r="A135" s="138"/>
      <c r="B135" s="109" t="s">
        <v>1014</v>
      </c>
      <c r="C135" s="112"/>
      <c r="D135" s="231"/>
      <c r="E135" s="112"/>
      <c r="F135" s="318"/>
      <c r="G135" s="255"/>
      <c r="H135" s="255"/>
      <c r="I135" s="255"/>
      <c r="J135" s="255"/>
      <c r="K135" s="255"/>
      <c r="L135" s="255"/>
      <c r="M135" s="255"/>
      <c r="N135" s="255"/>
      <c r="O135" s="255"/>
      <c r="P135" s="255"/>
      <c r="Q135" s="255"/>
      <c r="R135" s="255"/>
      <c r="S135" s="255"/>
      <c r="T135" s="255"/>
      <c r="U135" s="255"/>
      <c r="V135" s="255"/>
      <c r="W135" s="255"/>
      <c r="X135" s="262"/>
      <c r="Y135" s="241"/>
      <c r="Z135" s="241"/>
      <c r="AA135" s="111"/>
      <c r="AB135" s="260"/>
    </row>
    <row r="136" spans="1:28" s="444" customFormat="1" ht="25.5" x14ac:dyDescent="0.25">
      <c r="A136" s="487"/>
      <c r="B136" s="479" t="s">
        <v>2556</v>
      </c>
      <c r="C136" s="206" t="str">
        <f t="shared" ref="C136" si="260">IF(AA136&gt;=450000,"LPN",IF(AND(AA136&gt;180000,AA136&lt;450000),"LP",IF(AND(AA136&gt;=53000,AA136&lt;=180000),"3C","2C ")))</f>
        <v xml:space="preserve">2C </v>
      </c>
      <c r="D136" s="495" t="s">
        <v>882</v>
      </c>
      <c r="E136" s="206" t="s">
        <v>1017</v>
      </c>
      <c r="F136" s="433" t="s">
        <v>1015</v>
      </c>
      <c r="G136" s="209" t="s">
        <v>49</v>
      </c>
      <c r="H136" s="209" t="s">
        <v>49</v>
      </c>
      <c r="I136" s="209" t="s">
        <v>49</v>
      </c>
      <c r="J136" s="209" t="s">
        <v>49</v>
      </c>
      <c r="K136" s="209">
        <f t="shared" ref="K136" si="261">SUM(L136*1)</f>
        <v>41088</v>
      </c>
      <c r="L136" s="209">
        <f t="shared" ref="L136" si="262">SUM(M136*1)</f>
        <v>41088</v>
      </c>
      <c r="M136" s="209">
        <f t="shared" ref="M136" si="263">SUM(N136*1)</f>
        <v>41088</v>
      </c>
      <c r="N136" s="209">
        <f t="shared" ref="N136" si="264">SUM(O136*1)</f>
        <v>41088</v>
      </c>
      <c r="O136" s="209">
        <f t="shared" ref="O136" si="265">SUM(P136*1)</f>
        <v>41088</v>
      </c>
      <c r="P136" s="209">
        <f t="shared" ref="P136" si="266">SUM(Q136*1)</f>
        <v>41088</v>
      </c>
      <c r="Q136" s="209">
        <f t="shared" ref="Q136" si="267">SUM(R136-10)</f>
        <v>41088</v>
      </c>
      <c r="R136" s="209">
        <f t="shared" ref="R136" si="268">SUM(S136-10)</f>
        <v>41098</v>
      </c>
      <c r="S136" s="209">
        <f t="shared" ref="S136" si="269">SUM(T136-10)</f>
        <v>41108</v>
      </c>
      <c r="T136" s="209">
        <f t="shared" ref="T136" si="270">SUM(U136-10)</f>
        <v>41118</v>
      </c>
      <c r="U136" s="209">
        <f t="shared" ref="U136" si="271">SUM(V136-10)</f>
        <v>41128</v>
      </c>
      <c r="V136" s="209">
        <f t="shared" ref="V136" si="272">SUM(W136-10)</f>
        <v>41138</v>
      </c>
      <c r="W136" s="209">
        <f t="shared" ref="W136" si="273">SUM(X136-10)</f>
        <v>41148</v>
      </c>
      <c r="X136" s="461">
        <v>41158</v>
      </c>
      <c r="Y136" s="433"/>
      <c r="Z136" s="433"/>
      <c r="AA136" s="443">
        <v>20000</v>
      </c>
      <c r="AB136" s="210"/>
    </row>
    <row r="137" spans="1:28" x14ac:dyDescent="0.25">
      <c r="A137" s="138"/>
      <c r="B137" s="109" t="s">
        <v>1016</v>
      </c>
      <c r="C137" s="112"/>
      <c r="D137" s="231"/>
      <c r="E137" s="112"/>
      <c r="F137" s="241"/>
      <c r="G137" s="255"/>
      <c r="H137" s="255"/>
      <c r="I137" s="255"/>
      <c r="J137" s="255"/>
      <c r="K137" s="255"/>
      <c r="L137" s="255"/>
      <c r="M137" s="255"/>
      <c r="N137" s="255"/>
      <c r="O137" s="255"/>
      <c r="P137" s="255"/>
      <c r="Q137" s="255"/>
      <c r="R137" s="255"/>
      <c r="S137" s="255"/>
      <c r="T137" s="255"/>
      <c r="U137" s="255"/>
      <c r="V137" s="255"/>
      <c r="W137" s="255"/>
      <c r="X137" s="262"/>
      <c r="Y137" s="241"/>
      <c r="Z137" s="241"/>
      <c r="AA137" s="111"/>
      <c r="AB137" s="260"/>
    </row>
    <row r="138" spans="1:28" s="444" customFormat="1" ht="25.5" x14ac:dyDescent="0.25">
      <c r="A138" s="487"/>
      <c r="B138" s="479" t="s">
        <v>2567</v>
      </c>
      <c r="C138" s="206" t="str">
        <f t="shared" ref="C138" si="274">IF(AA138&gt;=450000,"LPN",IF(AND(AA138&gt;180000,AA138&lt;450000),"LP",IF(AND(AA138&gt;=53000,AA138&lt;=180000),"3C","2C ")))</f>
        <v xml:space="preserve">2C </v>
      </c>
      <c r="D138" s="495" t="s">
        <v>882</v>
      </c>
      <c r="E138" s="206" t="s">
        <v>1019</v>
      </c>
      <c r="F138" s="433" t="s">
        <v>1020</v>
      </c>
      <c r="G138" s="209" t="s">
        <v>49</v>
      </c>
      <c r="H138" s="209" t="s">
        <v>49</v>
      </c>
      <c r="I138" s="209" t="s">
        <v>49</v>
      </c>
      <c r="J138" s="209" t="s">
        <v>49</v>
      </c>
      <c r="K138" s="209">
        <f>SUM(L138*1)</f>
        <v>41418</v>
      </c>
      <c r="L138" s="209">
        <f>SUM(M138*1)</f>
        <v>41418</v>
      </c>
      <c r="M138" s="209">
        <f t="shared" ref="M138" si="275">SUM(N138*1)</f>
        <v>41418</v>
      </c>
      <c r="N138" s="209">
        <f t="shared" ref="N138" si="276">SUM(O138*1)</f>
        <v>41418</v>
      </c>
      <c r="O138" s="209">
        <f t="shared" ref="O138" si="277">SUM(P138*1)</f>
        <v>41418</v>
      </c>
      <c r="P138" s="209">
        <f t="shared" ref="P138" si="278">SUM(Q138*1)</f>
        <v>41418</v>
      </c>
      <c r="Q138" s="209">
        <f t="shared" ref="Q138" si="279">SUM(R138-10)</f>
        <v>41418</v>
      </c>
      <c r="R138" s="209">
        <f t="shared" ref="R138" si="280">SUM(S138-10)</f>
        <v>41428</v>
      </c>
      <c r="S138" s="209">
        <f t="shared" ref="S138:W138" si="281">SUM(T138-10)</f>
        <v>41438</v>
      </c>
      <c r="T138" s="209">
        <f t="shared" si="281"/>
        <v>41448</v>
      </c>
      <c r="U138" s="209">
        <f t="shared" si="281"/>
        <v>41458</v>
      </c>
      <c r="V138" s="209">
        <f t="shared" si="281"/>
        <v>41468</v>
      </c>
      <c r="W138" s="209">
        <f t="shared" si="281"/>
        <v>41478</v>
      </c>
      <c r="X138" s="461">
        <v>41488</v>
      </c>
      <c r="Y138" s="433"/>
      <c r="Z138" s="433"/>
      <c r="AA138" s="443">
        <v>2000</v>
      </c>
      <c r="AB138" s="210"/>
    </row>
    <row r="139" spans="1:28" ht="25.5" x14ac:dyDescent="0.25">
      <c r="A139" s="138"/>
      <c r="B139" s="109" t="s">
        <v>1018</v>
      </c>
      <c r="C139" s="112"/>
      <c r="D139" s="231"/>
      <c r="E139" s="112"/>
      <c r="F139" s="241"/>
      <c r="G139" s="255"/>
      <c r="H139" s="255"/>
      <c r="I139" s="255"/>
      <c r="J139" s="255"/>
      <c r="K139" s="255"/>
      <c r="L139" s="255"/>
      <c r="M139" s="255"/>
      <c r="N139" s="255"/>
      <c r="O139" s="255"/>
      <c r="P139" s="255"/>
      <c r="Q139" s="255"/>
      <c r="R139" s="255"/>
      <c r="S139" s="255"/>
      <c r="T139" s="255"/>
      <c r="U139" s="255"/>
      <c r="V139" s="255"/>
      <c r="W139" s="255"/>
      <c r="X139" s="262"/>
      <c r="Y139" s="241"/>
      <c r="Z139" s="241"/>
      <c r="AA139" s="111"/>
      <c r="AB139" s="260"/>
    </row>
    <row r="140" spans="1:28" s="444" customFormat="1" ht="25.5" x14ac:dyDescent="0.25">
      <c r="A140" s="487"/>
      <c r="B140" s="479" t="s">
        <v>2557</v>
      </c>
      <c r="C140" s="206" t="str">
        <f t="shared" ref="C140" si="282">IF(AA140&gt;=450000,"LPN",IF(AND(AA140&gt;180000,AA140&lt;450000),"LP",IF(AND(AA140&gt;=53000,AA140&lt;=180000),"3C","2C ")))</f>
        <v xml:space="preserve">2C </v>
      </c>
      <c r="D140" s="495" t="s">
        <v>882</v>
      </c>
      <c r="E140" s="206" t="s">
        <v>1022</v>
      </c>
      <c r="F140" s="433" t="s">
        <v>1020</v>
      </c>
      <c r="G140" s="209" t="s">
        <v>49</v>
      </c>
      <c r="H140" s="209" t="s">
        <v>49</v>
      </c>
      <c r="I140" s="209" t="s">
        <v>49</v>
      </c>
      <c r="J140" s="209" t="s">
        <v>49</v>
      </c>
      <c r="K140" s="209">
        <f t="shared" ref="K140" si="283">SUM(L140*1)</f>
        <v>41418</v>
      </c>
      <c r="L140" s="209">
        <f t="shared" ref="L140" si="284">SUM(M140*1)</f>
        <v>41418</v>
      </c>
      <c r="M140" s="209">
        <f t="shared" ref="M140" si="285">SUM(N140*1)</f>
        <v>41418</v>
      </c>
      <c r="N140" s="209">
        <f t="shared" ref="N140" si="286">SUM(O140*1)</f>
        <v>41418</v>
      </c>
      <c r="O140" s="209">
        <f t="shared" ref="O140" si="287">SUM(P140*1)</f>
        <v>41418</v>
      </c>
      <c r="P140" s="209">
        <f t="shared" ref="P140" si="288">SUM(Q140*1)</f>
        <v>41418</v>
      </c>
      <c r="Q140" s="209">
        <f t="shared" ref="Q140" si="289">SUM(R140-10)</f>
        <v>41418</v>
      </c>
      <c r="R140" s="209">
        <f t="shared" ref="R140" si="290">SUM(S140-10)</f>
        <v>41428</v>
      </c>
      <c r="S140" s="209">
        <f t="shared" ref="S140:W140" si="291">SUM(T140-10)</f>
        <v>41438</v>
      </c>
      <c r="T140" s="209">
        <f t="shared" si="291"/>
        <v>41448</v>
      </c>
      <c r="U140" s="209">
        <f t="shared" si="291"/>
        <v>41458</v>
      </c>
      <c r="V140" s="209">
        <f t="shared" si="291"/>
        <v>41468</v>
      </c>
      <c r="W140" s="209">
        <f t="shared" si="291"/>
        <v>41478</v>
      </c>
      <c r="X140" s="461">
        <v>41488</v>
      </c>
      <c r="Y140" s="433"/>
      <c r="Z140" s="433"/>
      <c r="AA140" s="443">
        <v>2000</v>
      </c>
      <c r="AB140" s="210"/>
    </row>
    <row r="141" spans="1:28" x14ac:dyDescent="0.25">
      <c r="A141" s="138"/>
      <c r="B141" s="109" t="s">
        <v>1021</v>
      </c>
      <c r="C141" s="112"/>
      <c r="D141" s="231"/>
      <c r="E141" s="112"/>
      <c r="F141" s="241"/>
      <c r="G141" s="255"/>
      <c r="H141" s="255"/>
      <c r="I141" s="255"/>
      <c r="J141" s="255"/>
      <c r="K141" s="255"/>
      <c r="L141" s="255"/>
      <c r="M141" s="255"/>
      <c r="N141" s="255"/>
      <c r="O141" s="255"/>
      <c r="P141" s="255"/>
      <c r="Q141" s="255"/>
      <c r="R141" s="255"/>
      <c r="S141" s="255"/>
      <c r="T141" s="255"/>
      <c r="U141" s="255"/>
      <c r="V141" s="255"/>
      <c r="W141" s="255"/>
      <c r="X141" s="262"/>
      <c r="Y141" s="241"/>
      <c r="Z141" s="241"/>
      <c r="AA141" s="111"/>
      <c r="AB141" s="260"/>
    </row>
    <row r="142" spans="1:28" x14ac:dyDescent="0.25">
      <c r="A142" s="183"/>
      <c r="B142" s="823" t="s">
        <v>258</v>
      </c>
      <c r="C142" s="824" t="s">
        <v>36</v>
      </c>
      <c r="D142" s="824"/>
      <c r="E142" s="824"/>
      <c r="F142" s="824"/>
      <c r="G142" s="824"/>
      <c r="H142" s="824"/>
      <c r="I142" s="824"/>
      <c r="J142" s="824"/>
      <c r="K142" s="824"/>
      <c r="L142" s="824"/>
      <c r="M142" s="824"/>
      <c r="N142" s="824"/>
      <c r="O142" s="824"/>
      <c r="P142" s="824"/>
      <c r="Q142" s="824"/>
      <c r="R142" s="824"/>
      <c r="S142" s="824"/>
      <c r="T142" s="824"/>
      <c r="U142" s="824"/>
      <c r="V142" s="824"/>
      <c r="W142" s="824"/>
      <c r="X142" s="824"/>
      <c r="Y142" s="824"/>
      <c r="Z142" s="824"/>
      <c r="AA142" s="269">
        <f>SUM(AA12:AA141)</f>
        <v>294245</v>
      </c>
      <c r="AB142" s="270" t="e">
        <f>SUM(AB9,#REF!,#REF!)</f>
        <v>#REF!</v>
      </c>
    </row>
    <row r="143" spans="1:28" x14ac:dyDescent="0.25">
      <c r="A143" s="183"/>
      <c r="B143" s="823"/>
      <c r="C143" s="825" t="s">
        <v>37</v>
      </c>
      <c r="D143" s="825"/>
      <c r="E143" s="825"/>
      <c r="F143" s="663"/>
      <c r="G143" s="663"/>
      <c r="H143" s="663"/>
      <c r="I143" s="663"/>
      <c r="J143" s="663"/>
      <c r="K143" s="663"/>
      <c r="L143" s="663"/>
      <c r="M143" s="663"/>
      <c r="N143" s="663"/>
      <c r="O143" s="663"/>
      <c r="P143" s="663"/>
      <c r="Q143" s="663"/>
      <c r="R143" s="663"/>
      <c r="S143" s="663"/>
      <c r="T143" s="663"/>
      <c r="U143" s="663"/>
      <c r="V143" s="663"/>
      <c r="W143" s="663"/>
      <c r="X143" s="663"/>
      <c r="Y143" s="663"/>
      <c r="Z143" s="663"/>
      <c r="AA143" s="114" t="e">
        <f>SUM(AA10,#REF!,#REF!)</f>
        <v>#REF!</v>
      </c>
      <c r="AB143" s="63" t="e">
        <f>SUM(AB10,#REF!,#REF!)</f>
        <v>#REF!</v>
      </c>
    </row>
    <row r="144" spans="1:28" ht="29.25" x14ac:dyDescent="0.25">
      <c r="A144" s="243"/>
      <c r="B144" s="557" t="s">
        <v>1023</v>
      </c>
      <c r="C144" s="76"/>
      <c r="D144" s="76"/>
      <c r="E144" s="271"/>
      <c r="F144" s="78"/>
      <c r="G144" s="272" t="s">
        <v>260</v>
      </c>
      <c r="H144" s="817"/>
      <c r="I144" s="818"/>
      <c r="J144" s="273"/>
      <c r="K144" s="273"/>
      <c r="L144" s="274" t="s">
        <v>1024</v>
      </c>
      <c r="M144" s="275"/>
      <c r="N144" s="271" t="s">
        <v>262</v>
      </c>
      <c r="O144" s="78"/>
      <c r="P144" s="276" t="s">
        <v>263</v>
      </c>
      <c r="Q144" s="76"/>
      <c r="R144" s="84"/>
      <c r="S144" s="85"/>
      <c r="T144" s="277" t="s">
        <v>264</v>
      </c>
      <c r="U144" s="275"/>
      <c r="V144" s="275"/>
      <c r="W144" s="278" t="s">
        <v>262</v>
      </c>
      <c r="X144" s="119"/>
      <c r="Y144" s="819" t="s">
        <v>265</v>
      </c>
      <c r="Z144" s="820"/>
      <c r="AA144" s="821"/>
      <c r="AB144" s="822"/>
    </row>
    <row r="145" spans="1:28" ht="30.75" x14ac:dyDescent="0.25">
      <c r="A145" s="243"/>
      <c r="B145" s="558" t="s">
        <v>266</v>
      </c>
      <c r="C145" s="90"/>
      <c r="D145" s="90"/>
      <c r="E145" s="279"/>
      <c r="F145" s="78"/>
      <c r="G145" s="272" t="s">
        <v>267</v>
      </c>
      <c r="H145" s="817"/>
      <c r="I145" s="818"/>
      <c r="J145" s="273"/>
      <c r="K145" s="273"/>
      <c r="L145" s="280" t="s">
        <v>1025</v>
      </c>
      <c r="M145" s="90"/>
      <c r="N145" s="279" t="s">
        <v>262</v>
      </c>
      <c r="O145" s="78"/>
      <c r="P145" s="281" t="s">
        <v>269</v>
      </c>
      <c r="Q145" s="90"/>
      <c r="R145" s="95"/>
      <c r="S145" s="85"/>
      <c r="T145" s="282" t="s">
        <v>270</v>
      </c>
      <c r="U145" s="283"/>
      <c r="V145" s="90"/>
      <c r="W145" s="284" t="s">
        <v>262</v>
      </c>
      <c r="X145" s="119"/>
      <c r="Y145" s="819" t="s">
        <v>271</v>
      </c>
      <c r="Z145" s="820"/>
      <c r="AA145" s="821"/>
      <c r="AB145" s="822"/>
    </row>
    <row r="146" spans="1:28" x14ac:dyDescent="0.25">
      <c r="A146" s="243"/>
      <c r="B146" s="559"/>
      <c r="C146" s="242"/>
      <c r="D146" s="242"/>
      <c r="E146" s="811" t="s">
        <v>876</v>
      </c>
      <c r="F146" s="812"/>
      <c r="G146" s="812"/>
      <c r="H146" s="812"/>
      <c r="I146" s="812"/>
      <c r="J146" s="812"/>
      <c r="K146" s="812"/>
      <c r="L146" s="812"/>
      <c r="M146" s="812"/>
      <c r="N146" s="812"/>
      <c r="O146" s="812"/>
      <c r="P146" s="812"/>
      <c r="Q146" s="812"/>
      <c r="R146" s="812"/>
      <c r="S146" s="812"/>
      <c r="T146" s="812"/>
      <c r="U146" s="812"/>
      <c r="V146" s="812"/>
      <c r="W146" s="813"/>
      <c r="X146" s="285"/>
      <c r="Y146" s="285"/>
      <c r="Z146" s="285"/>
      <c r="AA146" s="285"/>
      <c r="AB146" s="285"/>
    </row>
    <row r="147" spans="1:28" x14ac:dyDescent="0.25">
      <c r="A147" s="243"/>
      <c r="B147" s="559"/>
      <c r="C147" s="242"/>
      <c r="D147" s="242"/>
      <c r="E147" s="814"/>
      <c r="F147" s="815"/>
      <c r="G147" s="815"/>
      <c r="H147" s="815"/>
      <c r="I147" s="815"/>
      <c r="J147" s="815"/>
      <c r="K147" s="815"/>
      <c r="L147" s="815"/>
      <c r="M147" s="815"/>
      <c r="N147" s="815"/>
      <c r="O147" s="815"/>
      <c r="P147" s="815"/>
      <c r="Q147" s="815"/>
      <c r="R147" s="815"/>
      <c r="S147" s="815"/>
      <c r="T147" s="815"/>
      <c r="U147" s="815"/>
      <c r="V147" s="815"/>
      <c r="W147" s="816"/>
      <c r="X147" s="285"/>
      <c r="Y147" s="285"/>
      <c r="Z147" s="285"/>
      <c r="AA147" s="285"/>
      <c r="AB147" s="285"/>
    </row>
    <row r="148" spans="1:28" x14ac:dyDescent="0.25">
      <c r="A148" s="243"/>
      <c r="B148" s="560"/>
      <c r="C148" s="243"/>
      <c r="D148" s="243"/>
      <c r="E148" s="286"/>
      <c r="F148" s="287"/>
      <c r="G148" s="287"/>
      <c r="H148" s="287"/>
      <c r="I148" s="287"/>
      <c r="J148" s="287"/>
      <c r="K148" s="287"/>
      <c r="L148" s="287"/>
      <c r="M148" s="287"/>
      <c r="N148" s="287"/>
      <c r="O148" s="287"/>
      <c r="P148" s="287"/>
      <c r="Q148" s="287"/>
      <c r="R148" s="287"/>
      <c r="S148" s="287"/>
      <c r="T148" s="287"/>
      <c r="U148" s="287"/>
      <c r="V148" s="287"/>
      <c r="W148" s="288"/>
      <c r="X148" s="285"/>
      <c r="Y148" s="285"/>
      <c r="Z148" s="285"/>
      <c r="AA148" s="285"/>
      <c r="AB148" s="285"/>
    </row>
    <row r="149" spans="1:28" x14ac:dyDescent="0.25">
      <c r="A149" s="243"/>
      <c r="B149" s="560"/>
      <c r="C149" s="243"/>
      <c r="D149" s="243"/>
      <c r="E149" s="648" t="s">
        <v>1026</v>
      </c>
      <c r="F149" s="649"/>
      <c r="G149" s="649"/>
      <c r="H149" s="649"/>
      <c r="I149" s="649"/>
      <c r="J149" s="649"/>
      <c r="K149" s="649"/>
      <c r="L149" s="649"/>
      <c r="M149" s="649"/>
      <c r="N149" s="649"/>
      <c r="O149" s="649"/>
      <c r="P149" s="649"/>
      <c r="Q149" s="649"/>
      <c r="R149" s="649"/>
      <c r="S149" s="649"/>
      <c r="T149" s="649"/>
      <c r="U149" s="649"/>
      <c r="V149" s="649"/>
      <c r="W149" s="650"/>
      <c r="X149" s="285"/>
      <c r="Y149" s="285"/>
      <c r="Z149" s="285"/>
      <c r="AA149" s="285"/>
      <c r="AB149" s="285"/>
    </row>
  </sheetData>
  <mergeCells count="42">
    <mergeCell ref="AA144:AB144"/>
    <mergeCell ref="H145:I145"/>
    <mergeCell ref="Y145:Z145"/>
    <mergeCell ref="AA145:AB145"/>
    <mergeCell ref="B142:B143"/>
    <mergeCell ref="C142:Z142"/>
    <mergeCell ref="C143:Z143"/>
    <mergeCell ref="E146:W147"/>
    <mergeCell ref="E149:W149"/>
    <mergeCell ref="H144:I144"/>
    <mergeCell ref="Y144:Z144"/>
    <mergeCell ref="F9:F10"/>
    <mergeCell ref="Y9:Y10"/>
    <mergeCell ref="Z9:Z10"/>
    <mergeCell ref="AA9:AA10"/>
    <mergeCell ref="AB9:AB10"/>
    <mergeCell ref="D8:E8"/>
    <mergeCell ref="A9:A10"/>
    <mergeCell ref="B9:B10"/>
    <mergeCell ref="C9:C10"/>
    <mergeCell ref="D9:E9"/>
    <mergeCell ref="O7:P7"/>
    <mergeCell ref="Q7:R7"/>
    <mergeCell ref="S7:T7"/>
    <mergeCell ref="U7:V7"/>
    <mergeCell ref="W7:X7"/>
    <mergeCell ref="B1:AB1"/>
    <mergeCell ref="B2:AB2"/>
    <mergeCell ref="B3:AB3"/>
    <mergeCell ref="B4:AB4"/>
    <mergeCell ref="A5:F7"/>
    <mergeCell ref="G5:AB5"/>
    <mergeCell ref="G6:J6"/>
    <mergeCell ref="K6:N6"/>
    <mergeCell ref="O6:R6"/>
    <mergeCell ref="S6:V6"/>
    <mergeCell ref="W6:X6"/>
    <mergeCell ref="Y6:AB7"/>
    <mergeCell ref="G7:H7"/>
    <mergeCell ref="I7:J7"/>
    <mergeCell ref="K7:L7"/>
    <mergeCell ref="M7:N7"/>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73"/>
  <sheetViews>
    <sheetView workbookViewId="0">
      <selection activeCell="D10" sqref="D10:E10"/>
    </sheetView>
  </sheetViews>
  <sheetFormatPr baseColWidth="10" defaultColWidth="9.140625" defaultRowHeight="15" x14ac:dyDescent="0.25"/>
  <cols>
    <col min="1" max="1" width="6.140625" customWidth="1"/>
    <col min="2" max="2" width="23.42578125" style="1" customWidth="1"/>
    <col min="3" max="3" width="15.7109375" style="1" customWidth="1"/>
    <col min="4" max="4" width="12.7109375" style="1" customWidth="1"/>
    <col min="5" max="5" width="14.28515625" style="1" customWidth="1"/>
    <col min="6" max="6" width="12.7109375" style="1" customWidth="1"/>
    <col min="7" max="7" width="12.42578125" style="1" customWidth="1"/>
    <col min="8" max="8" width="13.28515625" style="1" customWidth="1"/>
    <col min="9" max="9" width="13.5703125" style="1" customWidth="1"/>
    <col min="10" max="14" width="12.7109375" style="1" customWidth="1"/>
    <col min="15" max="15" width="13.42578125" style="1" customWidth="1"/>
    <col min="16" max="16" width="13.140625" style="1" customWidth="1"/>
    <col min="17" max="22" width="12.7109375" customWidth="1"/>
    <col min="23" max="23" width="15.28515625" customWidth="1"/>
    <col min="24" max="24" width="16.85546875" style="4" customWidth="1"/>
    <col min="25" max="26" width="12.7109375" customWidth="1"/>
    <col min="27" max="27" width="13.85546875" style="4" bestFit="1" customWidth="1"/>
    <col min="28" max="28" width="12.5703125" customWidth="1"/>
  </cols>
  <sheetData>
    <row r="1" spans="1:28" s="1" customFormat="1" ht="15.75" x14ac:dyDescent="0.25">
      <c r="B1" s="691" t="s">
        <v>0</v>
      </c>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row>
    <row r="2" spans="1:28" ht="15.75" customHeight="1" x14ac:dyDescent="0.25">
      <c r="B2" s="691" t="s">
        <v>1</v>
      </c>
      <c r="C2" s="691"/>
      <c r="D2" s="691"/>
      <c r="E2" s="691"/>
      <c r="F2" s="691"/>
      <c r="G2" s="691"/>
      <c r="H2" s="691"/>
      <c r="I2" s="691"/>
      <c r="J2" s="691"/>
      <c r="K2" s="691"/>
      <c r="L2" s="691"/>
      <c r="M2" s="691"/>
      <c r="N2" s="691"/>
      <c r="O2" s="691"/>
      <c r="P2" s="691"/>
      <c r="Q2" s="691"/>
      <c r="R2" s="691"/>
      <c r="S2" s="691"/>
      <c r="T2" s="691"/>
      <c r="U2" s="691"/>
      <c r="V2" s="691"/>
      <c r="W2" s="691"/>
      <c r="X2" s="691"/>
      <c r="Y2" s="691"/>
      <c r="Z2" s="691"/>
      <c r="AA2" s="691"/>
      <c r="AB2" s="691"/>
    </row>
    <row r="3" spans="1:28" ht="15.75" customHeight="1" x14ac:dyDescent="0.25">
      <c r="B3" s="691" t="s">
        <v>2571</v>
      </c>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row>
    <row r="4" spans="1:28" ht="15.75" customHeight="1" x14ac:dyDescent="0.25">
      <c r="B4" s="691" t="s">
        <v>278</v>
      </c>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row>
    <row r="5" spans="1:28" ht="8.25" customHeight="1" x14ac:dyDescent="0.25">
      <c r="R5" s="3"/>
      <c r="S5" s="3"/>
      <c r="T5" s="3"/>
      <c r="U5" s="3"/>
      <c r="V5" s="3"/>
    </row>
    <row r="6" spans="1:28" ht="22.5" customHeight="1" x14ac:dyDescent="0.25">
      <c r="A6" s="655" t="s">
        <v>4</v>
      </c>
      <c r="B6" s="655"/>
      <c r="C6" s="655"/>
      <c r="D6" s="655"/>
      <c r="E6" s="655"/>
      <c r="F6" s="655"/>
      <c r="G6" s="671" t="s">
        <v>5</v>
      </c>
      <c r="H6" s="671"/>
      <c r="I6" s="671"/>
      <c r="J6" s="671"/>
      <c r="K6" s="671"/>
      <c r="L6" s="671"/>
      <c r="M6" s="671"/>
      <c r="N6" s="671"/>
      <c r="O6" s="671"/>
      <c r="P6" s="671"/>
      <c r="Q6" s="671"/>
      <c r="R6" s="671"/>
      <c r="S6" s="671"/>
      <c r="T6" s="671"/>
      <c r="U6" s="671"/>
      <c r="V6" s="671"/>
      <c r="W6" s="671"/>
      <c r="X6" s="671"/>
      <c r="Y6" s="671"/>
      <c r="Z6" s="671"/>
      <c r="AA6" s="671"/>
      <c r="AB6" s="672"/>
    </row>
    <row r="7" spans="1:28" ht="22.5" customHeight="1" x14ac:dyDescent="0.25">
      <c r="A7" s="655"/>
      <c r="B7" s="655"/>
      <c r="C7" s="655"/>
      <c r="D7" s="655"/>
      <c r="E7" s="655"/>
      <c r="F7" s="655"/>
      <c r="G7" s="671" t="s">
        <v>6</v>
      </c>
      <c r="H7" s="671"/>
      <c r="I7" s="671"/>
      <c r="J7" s="672"/>
      <c r="K7" s="679" t="s">
        <v>7</v>
      </c>
      <c r="L7" s="671"/>
      <c r="M7" s="671"/>
      <c r="N7" s="672"/>
      <c r="O7" s="679" t="s">
        <v>8</v>
      </c>
      <c r="P7" s="671"/>
      <c r="Q7" s="671"/>
      <c r="R7" s="671"/>
      <c r="S7" s="679" t="s">
        <v>9</v>
      </c>
      <c r="T7" s="671"/>
      <c r="U7" s="671"/>
      <c r="V7" s="672"/>
      <c r="W7" s="679" t="s">
        <v>10</v>
      </c>
      <c r="X7" s="672"/>
      <c r="Y7" s="680" t="s">
        <v>11</v>
      </c>
      <c r="Z7" s="681"/>
      <c r="AA7" s="681"/>
      <c r="AB7" s="682"/>
    </row>
    <row r="8" spans="1:28" ht="42" customHeight="1" thickBot="1" x14ac:dyDescent="0.3">
      <c r="A8" s="655"/>
      <c r="B8" s="655"/>
      <c r="C8" s="655"/>
      <c r="D8" s="655"/>
      <c r="E8" s="655"/>
      <c r="F8" s="655"/>
      <c r="G8" s="686" t="s">
        <v>12</v>
      </c>
      <c r="H8" s="687"/>
      <c r="I8" s="688" t="s">
        <v>13</v>
      </c>
      <c r="J8" s="689"/>
      <c r="K8" s="690" t="s">
        <v>14</v>
      </c>
      <c r="L8" s="689"/>
      <c r="M8" s="690" t="s">
        <v>15</v>
      </c>
      <c r="N8" s="689"/>
      <c r="O8" s="690" t="s">
        <v>16</v>
      </c>
      <c r="P8" s="689"/>
      <c r="Q8" s="690" t="s">
        <v>17</v>
      </c>
      <c r="R8" s="689"/>
      <c r="S8" s="690" t="s">
        <v>18</v>
      </c>
      <c r="T8" s="689"/>
      <c r="U8" s="690" t="s">
        <v>19</v>
      </c>
      <c r="V8" s="689"/>
      <c r="W8" s="690" t="s">
        <v>20</v>
      </c>
      <c r="X8" s="689"/>
      <c r="Y8" s="683"/>
      <c r="Z8" s="684"/>
      <c r="AA8" s="684"/>
      <c r="AB8" s="685"/>
    </row>
    <row r="9" spans="1:28" ht="52.5" customHeight="1" thickTop="1" x14ac:dyDescent="0.25">
      <c r="A9" s="5" t="s">
        <v>21</v>
      </c>
      <c r="B9" s="6" t="s">
        <v>22</v>
      </c>
      <c r="C9" s="300" t="s">
        <v>23</v>
      </c>
      <c r="D9" s="674" t="s">
        <v>24</v>
      </c>
      <c r="E9" s="675"/>
      <c r="F9" s="8" t="s">
        <v>25</v>
      </c>
      <c r="G9" s="9" t="s">
        <v>26</v>
      </c>
      <c r="H9" s="9" t="s">
        <v>27</v>
      </c>
      <c r="I9" s="9" t="s">
        <v>26</v>
      </c>
      <c r="J9" s="9" t="s">
        <v>27</v>
      </c>
      <c r="K9" s="9" t="s">
        <v>26</v>
      </c>
      <c r="L9" s="9" t="s">
        <v>27</v>
      </c>
      <c r="M9" s="9" t="s">
        <v>26</v>
      </c>
      <c r="N9" s="9" t="s">
        <v>27</v>
      </c>
      <c r="O9" s="9" t="s">
        <v>26</v>
      </c>
      <c r="P9" s="9" t="s">
        <v>27</v>
      </c>
      <c r="Q9" s="8" t="s">
        <v>26</v>
      </c>
      <c r="R9" s="8" t="s">
        <v>27</v>
      </c>
      <c r="S9" s="8" t="s">
        <v>26</v>
      </c>
      <c r="T9" s="8" t="s">
        <v>27</v>
      </c>
      <c r="U9" s="8" t="s">
        <v>26</v>
      </c>
      <c r="V9" s="8" t="s">
        <v>27</v>
      </c>
      <c r="W9" s="8" t="s">
        <v>26</v>
      </c>
      <c r="X9" s="353" t="s">
        <v>27</v>
      </c>
      <c r="Y9" s="300" t="s">
        <v>28</v>
      </c>
      <c r="Z9" s="300" t="s">
        <v>29</v>
      </c>
      <c r="AA9" s="353" t="s">
        <v>30</v>
      </c>
      <c r="AB9" s="300" t="s">
        <v>31</v>
      </c>
    </row>
    <row r="10" spans="1:28" ht="21" customHeight="1" x14ac:dyDescent="0.25">
      <c r="A10" s="676"/>
      <c r="B10" s="717" t="s">
        <v>32</v>
      </c>
      <c r="C10" s="637" t="s">
        <v>33</v>
      </c>
      <c r="D10" s="667" t="s">
        <v>34</v>
      </c>
      <c r="E10" s="699"/>
      <c r="F10" s="638" t="s">
        <v>35</v>
      </c>
      <c r="G10" s="291" t="s">
        <v>36</v>
      </c>
      <c r="H10" s="291" t="s">
        <v>36</v>
      </c>
      <c r="I10" s="291" t="s">
        <v>36</v>
      </c>
      <c r="J10" s="291" t="s">
        <v>36</v>
      </c>
      <c r="K10" s="291" t="s">
        <v>36</v>
      </c>
      <c r="L10" s="291" t="s">
        <v>36</v>
      </c>
      <c r="M10" s="291" t="s">
        <v>36</v>
      </c>
      <c r="N10" s="291" t="s">
        <v>36</v>
      </c>
      <c r="O10" s="291" t="s">
        <v>36</v>
      </c>
      <c r="P10" s="291" t="s">
        <v>36</v>
      </c>
      <c r="Q10" s="291" t="s">
        <v>36</v>
      </c>
      <c r="R10" s="291" t="s">
        <v>36</v>
      </c>
      <c r="S10" s="291" t="s">
        <v>36</v>
      </c>
      <c r="T10" s="291" t="s">
        <v>36</v>
      </c>
      <c r="U10" s="291" t="s">
        <v>36</v>
      </c>
      <c r="V10" s="291" t="s">
        <v>36</v>
      </c>
      <c r="W10" s="291" t="s">
        <v>36</v>
      </c>
      <c r="X10" s="354" t="s">
        <v>36</v>
      </c>
      <c r="Y10" s="656" t="s">
        <v>37</v>
      </c>
      <c r="Z10" s="656" t="s">
        <v>37</v>
      </c>
      <c r="AA10" s="826"/>
      <c r="AB10" s="656" t="s">
        <v>37</v>
      </c>
    </row>
    <row r="11" spans="1:28" ht="27" customHeight="1" x14ac:dyDescent="0.25">
      <c r="A11" s="677"/>
      <c r="B11" s="718"/>
      <c r="C11" s="637"/>
      <c r="D11" s="289" t="s">
        <v>38</v>
      </c>
      <c r="E11" s="14" t="s">
        <v>39</v>
      </c>
      <c r="F11" s="638"/>
      <c r="G11" s="15" t="s">
        <v>37</v>
      </c>
      <c r="H11" s="15" t="s">
        <v>37</v>
      </c>
      <c r="I11" s="15" t="s">
        <v>37</v>
      </c>
      <c r="J11" s="15" t="s">
        <v>37</v>
      </c>
      <c r="K11" s="15" t="s">
        <v>37</v>
      </c>
      <c r="L11" s="15" t="s">
        <v>37</v>
      </c>
      <c r="M11" s="15" t="s">
        <v>37</v>
      </c>
      <c r="N11" s="15" t="s">
        <v>37</v>
      </c>
      <c r="O11" s="15" t="s">
        <v>37</v>
      </c>
      <c r="P11" s="15" t="s">
        <v>37</v>
      </c>
      <c r="Q11" s="15" t="s">
        <v>37</v>
      </c>
      <c r="R11" s="16" t="s">
        <v>37</v>
      </c>
      <c r="S11" s="16" t="s">
        <v>37</v>
      </c>
      <c r="T11" s="16" t="s">
        <v>37</v>
      </c>
      <c r="U11" s="16" t="s">
        <v>37</v>
      </c>
      <c r="V11" s="16" t="s">
        <v>37</v>
      </c>
      <c r="W11" s="16" t="s">
        <v>37</v>
      </c>
      <c r="X11" s="355" t="s">
        <v>37</v>
      </c>
      <c r="Y11" s="656"/>
      <c r="Z11" s="656"/>
      <c r="AA11" s="826"/>
      <c r="AB11" s="656"/>
    </row>
    <row r="12" spans="1:28" s="321" customFormat="1" ht="74.25" hidden="1" customHeight="1" x14ac:dyDescent="0.25">
      <c r="A12" s="18"/>
      <c r="B12" s="19" t="s">
        <v>40</v>
      </c>
      <c r="C12" s="20" t="s">
        <v>41</v>
      </c>
      <c r="D12" s="20" t="s">
        <v>42</v>
      </c>
      <c r="E12" s="21" t="s">
        <v>43</v>
      </c>
      <c r="F12" s="22" t="s">
        <v>44</v>
      </c>
      <c r="G12" s="23"/>
      <c r="H12" s="23"/>
      <c r="I12" s="23"/>
      <c r="J12" s="23"/>
      <c r="K12" s="23"/>
      <c r="L12" s="23"/>
      <c r="M12" s="23"/>
      <c r="N12" s="23"/>
      <c r="O12" s="23"/>
      <c r="P12" s="23"/>
      <c r="Q12" s="23"/>
      <c r="R12" s="23"/>
      <c r="S12" s="23"/>
      <c r="T12" s="23"/>
      <c r="U12" s="23"/>
      <c r="V12" s="23"/>
      <c r="W12" s="23"/>
      <c r="X12" s="355"/>
      <c r="Y12" s="24"/>
      <c r="Z12" s="24"/>
      <c r="AA12" s="356"/>
      <c r="AB12" s="24"/>
    </row>
    <row r="13" spans="1:28" s="571" customFormat="1" ht="25.5" x14ac:dyDescent="0.25">
      <c r="A13" s="568">
        <v>1</v>
      </c>
      <c r="B13" s="569" t="s">
        <v>1494</v>
      </c>
      <c r="C13" s="455" t="str">
        <f>IF(AA13&gt;=470000,"LPN",IF(AND(AA13&gt;190000,AA13&lt;470000),"LP",IF(AND(AA13&gt;=56000,AA13&lt;=190000),"3C","2C ")))</f>
        <v>LP</v>
      </c>
      <c r="D13" s="567" t="s">
        <v>1495</v>
      </c>
      <c r="E13" s="569" t="s">
        <v>1496</v>
      </c>
      <c r="F13" s="569" t="s">
        <v>1497</v>
      </c>
      <c r="G13" s="456" t="s">
        <v>49</v>
      </c>
      <c r="H13" s="456" t="s">
        <v>49</v>
      </c>
      <c r="I13" s="456" t="s">
        <v>49</v>
      </c>
      <c r="J13" s="456" t="s">
        <v>49</v>
      </c>
      <c r="K13" s="456">
        <f t="shared" ref="K13:K77" si="0">SUM(L13-8)</f>
        <v>41302</v>
      </c>
      <c r="L13" s="456">
        <f t="shared" ref="L13:M77" si="1">SUM(M13*1)</f>
        <v>41310</v>
      </c>
      <c r="M13" s="456">
        <f t="shared" si="1"/>
        <v>41310</v>
      </c>
      <c r="N13" s="456">
        <f t="shared" ref="N13:N77" si="2">SUM(O13-1)</f>
        <v>41310</v>
      </c>
      <c r="O13" s="456">
        <f t="shared" ref="O13:O77" si="3">SUM(U13-3)</f>
        <v>41311</v>
      </c>
      <c r="P13" s="456">
        <f t="shared" ref="P13:P77" si="4">SUM(U13*1)</f>
        <v>41314</v>
      </c>
      <c r="Q13" s="456" t="s">
        <v>49</v>
      </c>
      <c r="R13" s="456" t="s">
        <v>49</v>
      </c>
      <c r="S13" s="456" t="s">
        <v>49</v>
      </c>
      <c r="T13" s="456" t="s">
        <v>49</v>
      </c>
      <c r="U13" s="456">
        <f>SUM(V13-4)</f>
        <v>41314</v>
      </c>
      <c r="V13" s="456">
        <f>SUM(W13-4)</f>
        <v>41318</v>
      </c>
      <c r="W13" s="456">
        <f>SUM(X13-3)</f>
        <v>41322</v>
      </c>
      <c r="X13" s="456">
        <v>41325</v>
      </c>
      <c r="Y13" s="457"/>
      <c r="Z13" s="457"/>
      <c r="AA13" s="570">
        <v>286000</v>
      </c>
      <c r="AB13" s="457"/>
    </row>
    <row r="14" spans="1:28" s="350" customFormat="1" ht="25.5" x14ac:dyDescent="0.25">
      <c r="A14" s="315"/>
      <c r="B14" s="586" t="s">
        <v>1498</v>
      </c>
      <c r="C14" s="126"/>
      <c r="D14" s="187"/>
      <c r="E14" s="106"/>
      <c r="F14" s="107"/>
      <c r="G14" s="31"/>
      <c r="H14" s="31"/>
      <c r="I14" s="31"/>
      <c r="J14" s="31"/>
      <c r="K14" s="31"/>
      <c r="L14" s="31"/>
      <c r="M14" s="31"/>
      <c r="N14" s="31"/>
      <c r="O14" s="31"/>
      <c r="P14" s="31"/>
      <c r="Q14" s="31"/>
      <c r="R14" s="31"/>
      <c r="S14" s="31"/>
      <c r="T14" s="31"/>
      <c r="U14" s="31"/>
      <c r="V14" s="31"/>
      <c r="W14" s="31"/>
      <c r="X14" s="31"/>
      <c r="Y14" s="37"/>
      <c r="Z14" s="37"/>
      <c r="AA14" s="348"/>
      <c r="AB14" s="37"/>
    </row>
    <row r="15" spans="1:28" s="571" customFormat="1" ht="38.25" x14ac:dyDescent="0.25">
      <c r="A15" s="568">
        <v>2</v>
      </c>
      <c r="B15" s="569" t="s">
        <v>1499</v>
      </c>
      <c r="C15" s="455" t="str">
        <f>IF(AA15&gt;=470000,"LPN",IF(AND(AA15&gt;190000,AA15&lt;470000),"LP",IF(AND(AA15&gt;=56000,AA15&lt;=190000),"3C","2C ")))</f>
        <v xml:space="preserve">2C </v>
      </c>
      <c r="D15" s="567" t="s">
        <v>1495</v>
      </c>
      <c r="E15" s="573" t="s">
        <v>1500</v>
      </c>
      <c r="F15" s="569"/>
      <c r="G15" s="572" t="s">
        <v>49</v>
      </c>
      <c r="H15" s="572" t="s">
        <v>49</v>
      </c>
      <c r="I15" s="572" t="s">
        <v>49</v>
      </c>
      <c r="J15" s="572" t="s">
        <v>49</v>
      </c>
      <c r="K15" s="456"/>
      <c r="L15" s="456"/>
      <c r="M15" s="456"/>
      <c r="N15" s="456"/>
      <c r="O15" s="456"/>
      <c r="P15" s="456"/>
      <c r="Q15" s="456" t="s">
        <v>49</v>
      </c>
      <c r="R15" s="456" t="s">
        <v>49</v>
      </c>
      <c r="S15" s="456" t="s">
        <v>49</v>
      </c>
      <c r="T15" s="456" t="s">
        <v>49</v>
      </c>
      <c r="U15" s="456"/>
      <c r="V15" s="456"/>
      <c r="W15" s="456"/>
      <c r="X15" s="456"/>
      <c r="Y15" s="457"/>
      <c r="Z15" s="457"/>
      <c r="AA15" s="570">
        <v>15000</v>
      </c>
      <c r="AB15" s="457"/>
    </row>
    <row r="16" spans="1:28" s="350" customFormat="1" x14ac:dyDescent="0.25">
      <c r="A16" s="315"/>
      <c r="B16" s="586" t="s">
        <v>1501</v>
      </c>
      <c r="C16" s="126"/>
      <c r="D16" s="187"/>
      <c r="E16" s="106"/>
      <c r="F16" s="107"/>
      <c r="G16" s="110"/>
      <c r="H16" s="110"/>
      <c r="I16" s="110"/>
      <c r="J16" s="110"/>
      <c r="K16" s="31"/>
      <c r="L16" s="31"/>
      <c r="M16" s="31"/>
      <c r="N16" s="31"/>
      <c r="O16" s="31"/>
      <c r="P16" s="31"/>
      <c r="Q16" s="31"/>
      <c r="R16" s="31"/>
      <c r="S16" s="31"/>
      <c r="T16" s="31"/>
      <c r="U16" s="31"/>
      <c r="V16" s="31"/>
      <c r="W16" s="31"/>
      <c r="X16" s="31"/>
      <c r="Y16" s="37"/>
      <c r="Z16" s="37"/>
      <c r="AA16" s="348"/>
      <c r="AB16" s="37"/>
    </row>
    <row r="17" spans="1:28" s="571" customFormat="1" ht="38.25" x14ac:dyDescent="0.25">
      <c r="A17" s="568">
        <v>3</v>
      </c>
      <c r="B17" s="569" t="s">
        <v>1502</v>
      </c>
      <c r="C17" s="455" t="str">
        <f t="shared" ref="C17:C166" si="5">IF(AA17&gt;=470000,"LPN",IF(AND(AA17&gt;190000,AA17&lt;470000),"LP",IF(AND(AA17&gt;=56000,AA17&lt;=190000),"3C","2C ")))</f>
        <v xml:space="preserve">2C </v>
      </c>
      <c r="D17" s="567" t="s">
        <v>1495</v>
      </c>
      <c r="E17" s="573" t="s">
        <v>1503</v>
      </c>
      <c r="F17" s="569"/>
      <c r="G17" s="572" t="s">
        <v>49</v>
      </c>
      <c r="H17" s="572" t="s">
        <v>49</v>
      </c>
      <c r="I17" s="572" t="s">
        <v>49</v>
      </c>
      <c r="J17" s="572" t="s">
        <v>49</v>
      </c>
      <c r="K17" s="456">
        <f t="shared" si="0"/>
        <v>41302</v>
      </c>
      <c r="L17" s="456">
        <f t="shared" si="1"/>
        <v>41310</v>
      </c>
      <c r="M17" s="456">
        <f t="shared" si="1"/>
        <v>41310</v>
      </c>
      <c r="N17" s="456">
        <f t="shared" si="2"/>
        <v>41310</v>
      </c>
      <c r="O17" s="456">
        <f t="shared" si="3"/>
        <v>41311</v>
      </c>
      <c r="P17" s="456">
        <f t="shared" si="4"/>
        <v>41314</v>
      </c>
      <c r="Q17" s="456" t="s">
        <v>49</v>
      </c>
      <c r="R17" s="456" t="s">
        <v>49</v>
      </c>
      <c r="S17" s="456" t="s">
        <v>49</v>
      </c>
      <c r="T17" s="456" t="s">
        <v>49</v>
      </c>
      <c r="U17" s="456">
        <f>SUM(V17-4)</f>
        <v>41314</v>
      </c>
      <c r="V17" s="456">
        <f>SUM(W17-4)</f>
        <v>41318</v>
      </c>
      <c r="W17" s="456">
        <f>SUM(X17-3)</f>
        <v>41322</v>
      </c>
      <c r="X17" s="456">
        <v>41325</v>
      </c>
      <c r="Y17" s="457"/>
      <c r="Z17" s="457"/>
      <c r="AA17" s="570">
        <v>30000</v>
      </c>
      <c r="AB17" s="457"/>
    </row>
    <row r="18" spans="1:28" s="350" customFormat="1" ht="25.5" x14ac:dyDescent="0.25">
      <c r="A18" s="315"/>
      <c r="B18" s="107" t="s">
        <v>1504</v>
      </c>
      <c r="C18" s="126"/>
      <c r="D18" s="187"/>
      <c r="E18" s="106"/>
      <c r="F18" s="107"/>
      <c r="G18" s="110"/>
      <c r="H18" s="110"/>
      <c r="I18" s="110"/>
      <c r="J18" s="110"/>
      <c r="K18" s="31"/>
      <c r="L18" s="31"/>
      <c r="M18" s="31"/>
      <c r="N18" s="31"/>
      <c r="O18" s="31"/>
      <c r="P18" s="31"/>
      <c r="Q18" s="31"/>
      <c r="R18" s="31"/>
      <c r="S18" s="31"/>
      <c r="T18" s="31"/>
      <c r="U18" s="31"/>
      <c r="V18" s="31"/>
      <c r="W18" s="31"/>
      <c r="X18" s="31"/>
      <c r="Y18" s="37"/>
      <c r="Z18" s="37"/>
      <c r="AA18" s="348"/>
      <c r="AB18" s="37"/>
    </row>
    <row r="19" spans="1:28" s="571" customFormat="1" ht="38.25" x14ac:dyDescent="0.25">
      <c r="A19" s="568">
        <v>4</v>
      </c>
      <c r="B19" s="569" t="s">
        <v>1394</v>
      </c>
      <c r="C19" s="455" t="str">
        <f t="shared" si="5"/>
        <v xml:space="preserve">2C </v>
      </c>
      <c r="D19" s="567" t="s">
        <v>1495</v>
      </c>
      <c r="E19" s="573" t="s">
        <v>1505</v>
      </c>
      <c r="F19" s="569"/>
      <c r="G19" s="572" t="s">
        <v>49</v>
      </c>
      <c r="H19" s="572" t="s">
        <v>49</v>
      </c>
      <c r="I19" s="572" t="s">
        <v>49</v>
      </c>
      <c r="J19" s="572" t="s">
        <v>49</v>
      </c>
      <c r="K19" s="456">
        <f t="shared" si="0"/>
        <v>41360</v>
      </c>
      <c r="L19" s="456">
        <f t="shared" si="1"/>
        <v>41368</v>
      </c>
      <c r="M19" s="456">
        <f t="shared" si="1"/>
        <v>41368</v>
      </c>
      <c r="N19" s="456">
        <f t="shared" si="2"/>
        <v>41368</v>
      </c>
      <c r="O19" s="456">
        <f t="shared" si="3"/>
        <v>41369</v>
      </c>
      <c r="P19" s="456">
        <f t="shared" si="4"/>
        <v>41372</v>
      </c>
      <c r="Q19" s="456" t="s">
        <v>49</v>
      </c>
      <c r="R19" s="456" t="s">
        <v>49</v>
      </c>
      <c r="S19" s="456" t="s">
        <v>49</v>
      </c>
      <c r="T19" s="456" t="s">
        <v>49</v>
      </c>
      <c r="U19" s="456">
        <f t="shared" ref="U19:V75" si="6">SUM(V19-4)</f>
        <v>41372</v>
      </c>
      <c r="V19" s="456">
        <f t="shared" si="6"/>
        <v>41376</v>
      </c>
      <c r="W19" s="456">
        <f t="shared" ref="W19:W75" si="7">SUM(X19-3)</f>
        <v>41380</v>
      </c>
      <c r="X19" s="456">
        <v>41383</v>
      </c>
      <c r="Y19" s="457"/>
      <c r="Z19" s="457"/>
      <c r="AA19" s="570">
        <v>30000</v>
      </c>
      <c r="AB19" s="457"/>
    </row>
    <row r="20" spans="1:28" s="350" customFormat="1" x14ac:dyDescent="0.25">
      <c r="A20" s="315"/>
      <c r="B20" s="586" t="s">
        <v>1506</v>
      </c>
      <c r="C20" s="126"/>
      <c r="D20" s="187"/>
      <c r="E20" s="106"/>
      <c r="F20" s="107"/>
      <c r="G20" s="110"/>
      <c r="H20" s="110"/>
      <c r="I20" s="110"/>
      <c r="J20" s="110"/>
      <c r="K20" s="31"/>
      <c r="L20" s="31"/>
      <c r="M20" s="31"/>
      <c r="N20" s="31"/>
      <c r="O20" s="31"/>
      <c r="P20" s="31"/>
      <c r="Q20" s="31"/>
      <c r="R20" s="31"/>
      <c r="S20" s="31"/>
      <c r="T20" s="31"/>
      <c r="U20" s="31"/>
      <c r="V20" s="31"/>
      <c r="W20" s="31"/>
      <c r="X20" s="31"/>
      <c r="Y20" s="37"/>
      <c r="Z20" s="37"/>
      <c r="AA20" s="348"/>
      <c r="AB20" s="37"/>
    </row>
    <row r="21" spans="1:28" s="571" customFormat="1" ht="38.25" x14ac:dyDescent="0.25">
      <c r="A21" s="568">
        <v>5</v>
      </c>
      <c r="B21" s="569" t="s">
        <v>1507</v>
      </c>
      <c r="C21" s="455" t="str">
        <f t="shared" si="5"/>
        <v xml:space="preserve">2C </v>
      </c>
      <c r="D21" s="567" t="s">
        <v>1495</v>
      </c>
      <c r="E21" s="573" t="s">
        <v>1508</v>
      </c>
      <c r="F21" s="569"/>
      <c r="G21" s="572" t="s">
        <v>49</v>
      </c>
      <c r="H21" s="572" t="s">
        <v>49</v>
      </c>
      <c r="I21" s="572" t="s">
        <v>49</v>
      </c>
      <c r="J21" s="572" t="s">
        <v>49</v>
      </c>
      <c r="K21" s="456">
        <f t="shared" si="0"/>
        <v>41360</v>
      </c>
      <c r="L21" s="456">
        <f t="shared" si="1"/>
        <v>41368</v>
      </c>
      <c r="M21" s="456">
        <f t="shared" si="1"/>
        <v>41368</v>
      </c>
      <c r="N21" s="456">
        <f t="shared" si="2"/>
        <v>41368</v>
      </c>
      <c r="O21" s="456">
        <f t="shared" si="3"/>
        <v>41369</v>
      </c>
      <c r="P21" s="456">
        <f t="shared" si="4"/>
        <v>41372</v>
      </c>
      <c r="Q21" s="456" t="s">
        <v>49</v>
      </c>
      <c r="R21" s="456" t="s">
        <v>49</v>
      </c>
      <c r="S21" s="456" t="s">
        <v>49</v>
      </c>
      <c r="T21" s="456" t="s">
        <v>49</v>
      </c>
      <c r="U21" s="456">
        <f t="shared" si="6"/>
        <v>41372</v>
      </c>
      <c r="V21" s="456">
        <f t="shared" si="6"/>
        <v>41376</v>
      </c>
      <c r="W21" s="456">
        <f t="shared" si="7"/>
        <v>41380</v>
      </c>
      <c r="X21" s="456">
        <v>41383</v>
      </c>
      <c r="Y21" s="457"/>
      <c r="Z21" s="457"/>
      <c r="AA21" s="570">
        <v>10000</v>
      </c>
      <c r="AB21" s="457"/>
    </row>
    <row r="22" spans="1:28" s="350" customFormat="1" ht="25.5" x14ac:dyDescent="0.25">
      <c r="A22" s="315"/>
      <c r="B22" s="586" t="s">
        <v>1509</v>
      </c>
      <c r="C22" s="126"/>
      <c r="D22" s="187"/>
      <c r="E22" s="106"/>
      <c r="F22" s="107"/>
      <c r="G22" s="110"/>
      <c r="H22" s="110"/>
      <c r="I22" s="110"/>
      <c r="J22" s="110"/>
      <c r="K22" s="31"/>
      <c r="L22" s="31"/>
      <c r="M22" s="31"/>
      <c r="N22" s="31"/>
      <c r="O22" s="31"/>
      <c r="P22" s="31"/>
      <c r="Q22" s="31"/>
      <c r="R22" s="31"/>
      <c r="S22" s="31"/>
      <c r="T22" s="31"/>
      <c r="U22" s="31"/>
      <c r="V22" s="31"/>
      <c r="W22" s="31"/>
      <c r="X22" s="31"/>
      <c r="Y22" s="37"/>
      <c r="Z22" s="37"/>
      <c r="AA22" s="348"/>
      <c r="AB22" s="37"/>
    </row>
    <row r="23" spans="1:28" s="571" customFormat="1" ht="25.5" x14ac:dyDescent="0.25">
      <c r="A23" s="568">
        <v>6</v>
      </c>
      <c r="B23" s="569" t="s">
        <v>1510</v>
      </c>
      <c r="C23" s="455" t="str">
        <f t="shared" si="5"/>
        <v xml:space="preserve">2C </v>
      </c>
      <c r="D23" s="567" t="s">
        <v>1495</v>
      </c>
      <c r="E23" s="573" t="s">
        <v>1511</v>
      </c>
      <c r="F23" s="569"/>
      <c r="G23" s="572" t="s">
        <v>49</v>
      </c>
      <c r="H23" s="572" t="s">
        <v>49</v>
      </c>
      <c r="I23" s="572" t="s">
        <v>49</v>
      </c>
      <c r="J23" s="572" t="s">
        <v>49</v>
      </c>
      <c r="K23" s="456">
        <f t="shared" si="0"/>
        <v>41360</v>
      </c>
      <c r="L23" s="456">
        <f t="shared" si="1"/>
        <v>41368</v>
      </c>
      <c r="M23" s="456">
        <f t="shared" si="1"/>
        <v>41368</v>
      </c>
      <c r="N23" s="456">
        <f t="shared" si="2"/>
        <v>41368</v>
      </c>
      <c r="O23" s="456">
        <f t="shared" si="3"/>
        <v>41369</v>
      </c>
      <c r="P23" s="456">
        <f t="shared" si="4"/>
        <v>41372</v>
      </c>
      <c r="Q23" s="456" t="s">
        <v>49</v>
      </c>
      <c r="R23" s="456" t="s">
        <v>49</v>
      </c>
      <c r="S23" s="456" t="s">
        <v>49</v>
      </c>
      <c r="T23" s="456" t="s">
        <v>49</v>
      </c>
      <c r="U23" s="456">
        <f t="shared" si="6"/>
        <v>41372</v>
      </c>
      <c r="V23" s="456">
        <f>SUM(W23-4)</f>
        <v>41376</v>
      </c>
      <c r="W23" s="456">
        <f t="shared" si="7"/>
        <v>41380</v>
      </c>
      <c r="X23" s="456">
        <v>41383</v>
      </c>
      <c r="Y23" s="457"/>
      <c r="Z23" s="457"/>
      <c r="AA23" s="570">
        <v>30000</v>
      </c>
      <c r="AB23" s="457"/>
    </row>
    <row r="24" spans="1:28" s="350" customFormat="1" x14ac:dyDescent="0.25">
      <c r="A24" s="315"/>
      <c r="B24" s="586" t="s">
        <v>1512</v>
      </c>
      <c r="C24" s="126"/>
      <c r="D24" s="187"/>
      <c r="E24" s="106"/>
      <c r="F24" s="107"/>
      <c r="G24" s="110"/>
      <c r="H24" s="110"/>
      <c r="I24" s="110"/>
      <c r="J24" s="110"/>
      <c r="K24" s="31"/>
      <c r="L24" s="31"/>
      <c r="M24" s="31"/>
      <c r="N24" s="31"/>
      <c r="O24" s="31"/>
      <c r="P24" s="31"/>
      <c r="Q24" s="31"/>
      <c r="R24" s="31"/>
      <c r="S24" s="31"/>
      <c r="T24" s="31"/>
      <c r="U24" s="31"/>
      <c r="V24" s="31"/>
      <c r="W24" s="31"/>
      <c r="X24" s="31"/>
      <c r="Y24" s="37"/>
      <c r="Z24" s="37"/>
      <c r="AA24" s="348"/>
      <c r="AB24" s="37"/>
    </row>
    <row r="25" spans="1:28" s="571" customFormat="1" x14ac:dyDescent="0.25">
      <c r="A25" s="568">
        <v>7</v>
      </c>
      <c r="B25" s="569" t="s">
        <v>1410</v>
      </c>
      <c r="C25" s="455" t="str">
        <f t="shared" si="5"/>
        <v>3C</v>
      </c>
      <c r="D25" s="567" t="s">
        <v>1495</v>
      </c>
      <c r="E25" s="573" t="s">
        <v>1513</v>
      </c>
      <c r="F25" s="569"/>
      <c r="G25" s="572" t="s">
        <v>49</v>
      </c>
      <c r="H25" s="572" t="s">
        <v>49</v>
      </c>
      <c r="I25" s="572" t="s">
        <v>49</v>
      </c>
      <c r="J25" s="572" t="s">
        <v>49</v>
      </c>
      <c r="K25" s="456">
        <f t="shared" si="0"/>
        <v>41360</v>
      </c>
      <c r="L25" s="456">
        <f t="shared" si="1"/>
        <v>41368</v>
      </c>
      <c r="M25" s="456">
        <f t="shared" si="1"/>
        <v>41368</v>
      </c>
      <c r="N25" s="456">
        <f t="shared" si="2"/>
        <v>41368</v>
      </c>
      <c r="O25" s="456">
        <f t="shared" si="3"/>
        <v>41369</v>
      </c>
      <c r="P25" s="456">
        <f t="shared" si="4"/>
        <v>41372</v>
      </c>
      <c r="Q25" s="456" t="s">
        <v>49</v>
      </c>
      <c r="R25" s="456" t="s">
        <v>49</v>
      </c>
      <c r="S25" s="456" t="s">
        <v>49</v>
      </c>
      <c r="T25" s="456" t="s">
        <v>49</v>
      </c>
      <c r="U25" s="456">
        <f t="shared" si="6"/>
        <v>41372</v>
      </c>
      <c r="V25" s="456">
        <f t="shared" si="6"/>
        <v>41376</v>
      </c>
      <c r="W25" s="456">
        <f t="shared" si="7"/>
        <v>41380</v>
      </c>
      <c r="X25" s="456">
        <v>41383</v>
      </c>
      <c r="Y25" s="457"/>
      <c r="Z25" s="457"/>
      <c r="AA25" s="570">
        <v>60410</v>
      </c>
      <c r="AB25" s="457"/>
    </row>
    <row r="26" spans="1:28" s="350" customFormat="1" x14ac:dyDescent="0.25">
      <c r="A26" s="315"/>
      <c r="B26" s="107" t="s">
        <v>1514</v>
      </c>
      <c r="C26" s="126"/>
      <c r="D26" s="187"/>
      <c r="E26" s="106"/>
      <c r="F26" s="107"/>
      <c r="G26" s="110"/>
      <c r="H26" s="110"/>
      <c r="I26" s="110"/>
      <c r="J26" s="110"/>
      <c r="K26" s="31"/>
      <c r="L26" s="31"/>
      <c r="M26" s="31"/>
      <c r="N26" s="31"/>
      <c r="O26" s="31"/>
      <c r="P26" s="31"/>
      <c r="Q26" s="31"/>
      <c r="R26" s="31"/>
      <c r="S26" s="31"/>
      <c r="T26" s="31"/>
      <c r="U26" s="31"/>
      <c r="V26" s="31"/>
      <c r="W26" s="31"/>
      <c r="X26" s="31"/>
      <c r="Y26" s="37"/>
      <c r="Z26" s="37"/>
      <c r="AA26" s="348"/>
      <c r="AB26" s="37"/>
    </row>
    <row r="27" spans="1:28" s="571" customFormat="1" x14ac:dyDescent="0.25">
      <c r="A27" s="568">
        <v>8</v>
      </c>
      <c r="B27" s="569" t="s">
        <v>1413</v>
      </c>
      <c r="C27" s="455" t="str">
        <f t="shared" si="5"/>
        <v xml:space="preserve">2C </v>
      </c>
      <c r="D27" s="567" t="s">
        <v>1495</v>
      </c>
      <c r="E27" s="573" t="s">
        <v>1515</v>
      </c>
      <c r="F27" s="569"/>
      <c r="G27" s="572" t="s">
        <v>49</v>
      </c>
      <c r="H27" s="572" t="s">
        <v>49</v>
      </c>
      <c r="I27" s="572" t="s">
        <v>49</v>
      </c>
      <c r="J27" s="572" t="s">
        <v>49</v>
      </c>
      <c r="K27" s="456">
        <f t="shared" si="0"/>
        <v>41360</v>
      </c>
      <c r="L27" s="456">
        <f t="shared" si="1"/>
        <v>41368</v>
      </c>
      <c r="M27" s="456">
        <f t="shared" si="1"/>
        <v>41368</v>
      </c>
      <c r="N27" s="456">
        <f t="shared" si="2"/>
        <v>41368</v>
      </c>
      <c r="O27" s="456">
        <f t="shared" si="3"/>
        <v>41369</v>
      </c>
      <c r="P27" s="456">
        <f t="shared" si="4"/>
        <v>41372</v>
      </c>
      <c r="Q27" s="456" t="s">
        <v>49</v>
      </c>
      <c r="R27" s="456" t="s">
        <v>49</v>
      </c>
      <c r="S27" s="456" t="s">
        <v>49</v>
      </c>
      <c r="T27" s="456" t="s">
        <v>49</v>
      </c>
      <c r="U27" s="456">
        <f t="shared" si="6"/>
        <v>41372</v>
      </c>
      <c r="V27" s="456">
        <f t="shared" si="6"/>
        <v>41376</v>
      </c>
      <c r="W27" s="456">
        <f t="shared" si="7"/>
        <v>41380</v>
      </c>
      <c r="X27" s="456">
        <v>41383</v>
      </c>
      <c r="Y27" s="457"/>
      <c r="Z27" s="457"/>
      <c r="AA27" s="570">
        <v>14960</v>
      </c>
      <c r="AB27" s="457"/>
    </row>
    <row r="28" spans="1:28" s="350" customFormat="1" ht="25.5" x14ac:dyDescent="0.25">
      <c r="A28" s="315"/>
      <c r="B28" s="107" t="s">
        <v>1516</v>
      </c>
      <c r="C28" s="126"/>
      <c r="D28" s="187"/>
      <c r="E28" s="106"/>
      <c r="F28" s="107"/>
      <c r="G28" s="110"/>
      <c r="H28" s="110"/>
      <c r="I28" s="110"/>
      <c r="J28" s="110"/>
      <c r="K28" s="31"/>
      <c r="L28" s="31"/>
      <c r="M28" s="31"/>
      <c r="N28" s="31"/>
      <c r="O28" s="31"/>
      <c r="P28" s="31"/>
      <c r="Q28" s="31"/>
      <c r="R28" s="31"/>
      <c r="S28" s="31"/>
      <c r="T28" s="31"/>
      <c r="U28" s="31"/>
      <c r="V28" s="31"/>
      <c r="W28" s="31"/>
      <c r="X28" s="31"/>
      <c r="Y28" s="37"/>
      <c r="Z28" s="37"/>
      <c r="AA28" s="348"/>
      <c r="AB28" s="37"/>
    </row>
    <row r="29" spans="1:28" s="571" customFormat="1" x14ac:dyDescent="0.25">
      <c r="A29" s="568">
        <v>10</v>
      </c>
      <c r="B29" s="569" t="s">
        <v>1517</v>
      </c>
      <c r="C29" s="455" t="str">
        <f t="shared" si="5"/>
        <v>3C</v>
      </c>
      <c r="D29" s="567" t="s">
        <v>1495</v>
      </c>
      <c r="E29" s="573" t="s">
        <v>1518</v>
      </c>
      <c r="F29" s="569"/>
      <c r="G29" s="572" t="s">
        <v>49</v>
      </c>
      <c r="H29" s="572" t="s">
        <v>49</v>
      </c>
      <c r="I29" s="572" t="s">
        <v>49</v>
      </c>
      <c r="J29" s="572" t="s">
        <v>49</v>
      </c>
      <c r="K29" s="456">
        <f t="shared" si="0"/>
        <v>41360</v>
      </c>
      <c r="L29" s="456">
        <f t="shared" si="1"/>
        <v>41368</v>
      </c>
      <c r="M29" s="456">
        <f t="shared" si="1"/>
        <v>41368</v>
      </c>
      <c r="N29" s="456">
        <f t="shared" si="2"/>
        <v>41368</v>
      </c>
      <c r="O29" s="456">
        <f t="shared" si="3"/>
        <v>41369</v>
      </c>
      <c r="P29" s="456">
        <f t="shared" si="4"/>
        <v>41372</v>
      </c>
      <c r="Q29" s="456" t="s">
        <v>49</v>
      </c>
      <c r="R29" s="456" t="s">
        <v>49</v>
      </c>
      <c r="S29" s="456" t="s">
        <v>49</v>
      </c>
      <c r="T29" s="456" t="s">
        <v>49</v>
      </c>
      <c r="U29" s="456">
        <f t="shared" si="6"/>
        <v>41372</v>
      </c>
      <c r="V29" s="456">
        <f t="shared" si="6"/>
        <v>41376</v>
      </c>
      <c r="W29" s="456">
        <f t="shared" si="7"/>
        <v>41380</v>
      </c>
      <c r="X29" s="456">
        <v>41383</v>
      </c>
      <c r="Y29" s="457"/>
      <c r="Z29" s="457"/>
      <c r="AA29" s="570">
        <v>59724</v>
      </c>
      <c r="AB29" s="457"/>
    </row>
    <row r="30" spans="1:28" s="350" customFormat="1" x14ac:dyDescent="0.25">
      <c r="A30" s="315"/>
      <c r="B30" s="107" t="s">
        <v>1519</v>
      </c>
      <c r="C30" s="126"/>
      <c r="D30" s="187"/>
      <c r="E30" s="106"/>
      <c r="F30" s="107"/>
      <c r="G30" s="110"/>
      <c r="H30" s="110"/>
      <c r="I30" s="110"/>
      <c r="J30" s="110"/>
      <c r="K30" s="31"/>
      <c r="L30" s="31"/>
      <c r="M30" s="31"/>
      <c r="N30" s="31"/>
      <c r="O30" s="31"/>
      <c r="P30" s="31"/>
      <c r="Q30" s="31"/>
      <c r="R30" s="31"/>
      <c r="S30" s="31"/>
      <c r="T30" s="31"/>
      <c r="U30" s="31"/>
      <c r="V30" s="31"/>
      <c r="W30" s="31"/>
      <c r="X30" s="31"/>
      <c r="Y30" s="37"/>
      <c r="Z30" s="37"/>
      <c r="AA30" s="348"/>
      <c r="AB30" s="37"/>
    </row>
    <row r="31" spans="1:28" s="571" customFormat="1" x14ac:dyDescent="0.25">
      <c r="A31" s="568">
        <v>11</v>
      </c>
      <c r="B31" s="569" t="s">
        <v>1330</v>
      </c>
      <c r="C31" s="455" t="str">
        <f t="shared" si="5"/>
        <v xml:space="preserve">2C </v>
      </c>
      <c r="D31" s="567" t="s">
        <v>1495</v>
      </c>
      <c r="E31" s="573" t="s">
        <v>1520</v>
      </c>
      <c r="F31" s="569"/>
      <c r="G31" s="572" t="s">
        <v>49</v>
      </c>
      <c r="H31" s="572" t="s">
        <v>49</v>
      </c>
      <c r="I31" s="572" t="s">
        <v>49</v>
      </c>
      <c r="J31" s="572" t="s">
        <v>49</v>
      </c>
      <c r="K31" s="456">
        <f t="shared" si="0"/>
        <v>41360</v>
      </c>
      <c r="L31" s="456">
        <f t="shared" si="1"/>
        <v>41368</v>
      </c>
      <c r="M31" s="456">
        <f t="shared" si="1"/>
        <v>41368</v>
      </c>
      <c r="N31" s="456">
        <f t="shared" si="2"/>
        <v>41368</v>
      </c>
      <c r="O31" s="456">
        <f t="shared" si="3"/>
        <v>41369</v>
      </c>
      <c r="P31" s="456">
        <f t="shared" si="4"/>
        <v>41372</v>
      </c>
      <c r="Q31" s="456" t="s">
        <v>49</v>
      </c>
      <c r="R31" s="456" t="s">
        <v>49</v>
      </c>
      <c r="S31" s="456" t="s">
        <v>49</v>
      </c>
      <c r="T31" s="456" t="s">
        <v>49</v>
      </c>
      <c r="U31" s="456">
        <f t="shared" si="6"/>
        <v>41372</v>
      </c>
      <c r="V31" s="456">
        <f t="shared" si="6"/>
        <v>41376</v>
      </c>
      <c r="W31" s="456">
        <f t="shared" si="7"/>
        <v>41380</v>
      </c>
      <c r="X31" s="456">
        <v>41383</v>
      </c>
      <c r="Y31" s="457"/>
      <c r="Z31" s="457"/>
      <c r="AA31" s="570">
        <v>11776</v>
      </c>
      <c r="AB31" s="457"/>
    </row>
    <row r="32" spans="1:28" s="350" customFormat="1" ht="25.5" x14ac:dyDescent="0.25">
      <c r="A32" s="315"/>
      <c r="B32" s="107" t="s">
        <v>1521</v>
      </c>
      <c r="C32" s="126"/>
      <c r="D32" s="187"/>
      <c r="E32" s="106"/>
      <c r="F32" s="107"/>
      <c r="G32" s="110"/>
      <c r="H32" s="110"/>
      <c r="I32" s="110"/>
      <c r="J32" s="110"/>
      <c r="K32" s="31"/>
      <c r="L32" s="31"/>
      <c r="M32" s="31"/>
      <c r="N32" s="31"/>
      <c r="O32" s="31"/>
      <c r="P32" s="31"/>
      <c r="Q32" s="31"/>
      <c r="R32" s="31"/>
      <c r="S32" s="31"/>
      <c r="T32" s="31"/>
      <c r="U32" s="31"/>
      <c r="V32" s="31"/>
      <c r="W32" s="31"/>
      <c r="X32" s="31"/>
      <c r="Y32" s="37"/>
      <c r="Z32" s="37"/>
      <c r="AA32" s="348"/>
      <c r="AB32" s="37"/>
    </row>
    <row r="33" spans="1:28" s="571" customFormat="1" ht="30" x14ac:dyDescent="0.25">
      <c r="A33" s="568">
        <v>12</v>
      </c>
      <c r="B33" s="574" t="s">
        <v>224</v>
      </c>
      <c r="C33" s="455" t="str">
        <f t="shared" si="5"/>
        <v xml:space="preserve">2C </v>
      </c>
      <c r="D33" s="567" t="s">
        <v>1495</v>
      </c>
      <c r="E33" s="573" t="s">
        <v>1522</v>
      </c>
      <c r="F33" s="569"/>
      <c r="G33" s="572" t="s">
        <v>49</v>
      </c>
      <c r="H33" s="572" t="s">
        <v>49</v>
      </c>
      <c r="I33" s="572" t="s">
        <v>49</v>
      </c>
      <c r="J33" s="572" t="s">
        <v>49</v>
      </c>
      <c r="K33" s="456">
        <f t="shared" si="0"/>
        <v>41360</v>
      </c>
      <c r="L33" s="456">
        <f t="shared" si="1"/>
        <v>41368</v>
      </c>
      <c r="M33" s="456">
        <f t="shared" si="1"/>
        <v>41368</v>
      </c>
      <c r="N33" s="456">
        <f t="shared" si="2"/>
        <v>41368</v>
      </c>
      <c r="O33" s="456">
        <f t="shared" si="3"/>
        <v>41369</v>
      </c>
      <c r="P33" s="456">
        <f t="shared" si="4"/>
        <v>41372</v>
      </c>
      <c r="Q33" s="456" t="s">
        <v>49</v>
      </c>
      <c r="R33" s="456" t="s">
        <v>49</v>
      </c>
      <c r="S33" s="456" t="s">
        <v>49</v>
      </c>
      <c r="T33" s="456" t="s">
        <v>49</v>
      </c>
      <c r="U33" s="456">
        <f t="shared" si="6"/>
        <v>41372</v>
      </c>
      <c r="V33" s="456">
        <f t="shared" si="6"/>
        <v>41376</v>
      </c>
      <c r="W33" s="456">
        <f t="shared" si="7"/>
        <v>41380</v>
      </c>
      <c r="X33" s="456">
        <v>41383</v>
      </c>
      <c r="Y33" s="457"/>
      <c r="Z33" s="457"/>
      <c r="AA33" s="570">
        <v>34902</v>
      </c>
      <c r="AB33" s="457"/>
    </row>
    <row r="34" spans="1:28" s="350" customFormat="1" x14ac:dyDescent="0.25">
      <c r="A34" s="315"/>
      <c r="B34" s="556" t="s">
        <v>1523</v>
      </c>
      <c r="C34" s="126"/>
      <c r="D34" s="187"/>
      <c r="E34" s="106"/>
      <c r="F34" s="107"/>
      <c r="G34" s="110"/>
      <c r="H34" s="110"/>
      <c r="I34" s="110"/>
      <c r="J34" s="110"/>
      <c r="K34" s="31"/>
      <c r="L34" s="31"/>
      <c r="M34" s="31"/>
      <c r="N34" s="31"/>
      <c r="O34" s="31"/>
      <c r="P34" s="31"/>
      <c r="Q34" s="31"/>
      <c r="R34" s="31"/>
      <c r="S34" s="31"/>
      <c r="T34" s="31"/>
      <c r="U34" s="31"/>
      <c r="V34" s="31"/>
      <c r="W34" s="31"/>
      <c r="X34" s="31"/>
      <c r="Y34" s="37"/>
      <c r="Z34" s="37"/>
      <c r="AA34" s="348"/>
      <c r="AB34" s="37"/>
    </row>
    <row r="35" spans="1:28" s="350" customFormat="1" x14ac:dyDescent="0.25">
      <c r="A35" s="315"/>
      <c r="B35" s="556" t="s">
        <v>1524</v>
      </c>
      <c r="C35" s="126"/>
      <c r="D35" s="187"/>
      <c r="E35" s="106"/>
      <c r="F35" s="107"/>
      <c r="G35" s="110"/>
      <c r="H35" s="110"/>
      <c r="I35" s="110"/>
      <c r="J35" s="110"/>
      <c r="K35" s="31"/>
      <c r="L35" s="31"/>
      <c r="M35" s="31"/>
      <c r="N35" s="31"/>
      <c r="O35" s="31"/>
      <c r="P35" s="31"/>
      <c r="Q35" s="31"/>
      <c r="R35" s="31"/>
      <c r="S35" s="31"/>
      <c r="T35" s="31"/>
      <c r="U35" s="31"/>
      <c r="V35" s="31"/>
      <c r="W35" s="31"/>
      <c r="X35" s="31"/>
      <c r="Y35" s="37"/>
      <c r="Z35" s="37"/>
      <c r="AA35" s="348"/>
      <c r="AB35" s="37"/>
    </row>
    <row r="36" spans="1:28" s="350" customFormat="1" x14ac:dyDescent="0.25">
      <c r="A36" s="315"/>
      <c r="B36" s="556" t="s">
        <v>1525</v>
      </c>
      <c r="C36" s="126"/>
      <c r="D36" s="187"/>
      <c r="E36" s="106"/>
      <c r="F36" s="107"/>
      <c r="G36" s="110"/>
      <c r="H36" s="110"/>
      <c r="I36" s="110"/>
      <c r="J36" s="110"/>
      <c r="K36" s="31"/>
      <c r="L36" s="31"/>
      <c r="M36" s="31"/>
      <c r="N36" s="31"/>
      <c r="O36" s="31"/>
      <c r="P36" s="31"/>
      <c r="Q36" s="31"/>
      <c r="R36" s="31"/>
      <c r="S36" s="31"/>
      <c r="T36" s="31"/>
      <c r="U36" s="31"/>
      <c r="V36" s="31"/>
      <c r="W36" s="31"/>
      <c r="X36" s="31"/>
      <c r="Y36" s="37"/>
      <c r="Z36" s="37"/>
      <c r="AA36" s="348"/>
      <c r="AB36" s="37"/>
    </row>
    <row r="37" spans="1:28" s="350" customFormat="1" x14ac:dyDescent="0.25">
      <c r="A37" s="315"/>
      <c r="B37" s="556" t="s">
        <v>1526</v>
      </c>
      <c r="C37" s="126"/>
      <c r="D37" s="187"/>
      <c r="E37" s="106"/>
      <c r="F37" s="107"/>
      <c r="G37" s="110"/>
      <c r="H37" s="110"/>
      <c r="I37" s="110"/>
      <c r="J37" s="110"/>
      <c r="K37" s="31"/>
      <c r="L37" s="31"/>
      <c r="M37" s="31"/>
      <c r="N37" s="31"/>
      <c r="O37" s="31"/>
      <c r="P37" s="31"/>
      <c r="Q37" s="31"/>
      <c r="R37" s="31"/>
      <c r="S37" s="31"/>
      <c r="T37" s="31"/>
      <c r="U37" s="31"/>
      <c r="V37" s="31"/>
      <c r="W37" s="31"/>
      <c r="X37" s="31"/>
      <c r="Y37" s="37"/>
      <c r="Z37" s="37"/>
      <c r="AA37" s="348"/>
      <c r="AB37" s="37"/>
    </row>
    <row r="38" spans="1:28" s="350" customFormat="1" ht="25.5" x14ac:dyDescent="0.25">
      <c r="A38" s="315"/>
      <c r="B38" s="556" t="s">
        <v>1527</v>
      </c>
      <c r="C38" s="126"/>
      <c r="D38" s="187"/>
      <c r="E38" s="106"/>
      <c r="F38" s="107"/>
      <c r="G38" s="110"/>
      <c r="H38" s="110"/>
      <c r="I38" s="110"/>
      <c r="J38" s="110"/>
      <c r="K38" s="31"/>
      <c r="L38" s="31"/>
      <c r="M38" s="31"/>
      <c r="N38" s="31"/>
      <c r="O38" s="31"/>
      <c r="P38" s="31"/>
      <c r="Q38" s="31"/>
      <c r="R38" s="31"/>
      <c r="S38" s="31"/>
      <c r="T38" s="31"/>
      <c r="U38" s="31"/>
      <c r="V38" s="31"/>
      <c r="W38" s="31"/>
      <c r="X38" s="31"/>
      <c r="Y38" s="37"/>
      <c r="Z38" s="37"/>
      <c r="AA38" s="348"/>
      <c r="AB38" s="37"/>
    </row>
    <row r="39" spans="1:28" s="350" customFormat="1" x14ac:dyDescent="0.25">
      <c r="A39" s="315"/>
      <c r="B39" s="556" t="s">
        <v>1528</v>
      </c>
      <c r="C39" s="126"/>
      <c r="D39" s="187"/>
      <c r="E39" s="106"/>
      <c r="F39" s="107"/>
      <c r="G39" s="110"/>
      <c r="H39" s="110"/>
      <c r="I39" s="110"/>
      <c r="J39" s="110"/>
      <c r="K39" s="31"/>
      <c r="L39" s="31"/>
      <c r="M39" s="31"/>
      <c r="N39" s="31"/>
      <c r="O39" s="31"/>
      <c r="P39" s="31"/>
      <c r="Q39" s="31"/>
      <c r="R39" s="31"/>
      <c r="S39" s="31"/>
      <c r="T39" s="31"/>
      <c r="U39" s="31"/>
      <c r="V39" s="31"/>
      <c r="W39" s="31"/>
      <c r="X39" s="31"/>
      <c r="Y39" s="37"/>
      <c r="Z39" s="37"/>
      <c r="AA39" s="348"/>
      <c r="AB39" s="37"/>
    </row>
    <row r="40" spans="1:28" s="350" customFormat="1" ht="25.5" x14ac:dyDescent="0.25">
      <c r="A40" s="315"/>
      <c r="B40" s="556" t="s">
        <v>1529</v>
      </c>
      <c r="C40" s="126"/>
      <c r="D40" s="187"/>
      <c r="E40" s="106"/>
      <c r="F40" s="107"/>
      <c r="G40" s="110"/>
      <c r="H40" s="110"/>
      <c r="I40" s="110"/>
      <c r="J40" s="110"/>
      <c r="K40" s="31"/>
      <c r="L40" s="31"/>
      <c r="M40" s="31"/>
      <c r="N40" s="31"/>
      <c r="O40" s="31"/>
      <c r="P40" s="31"/>
      <c r="Q40" s="31"/>
      <c r="R40" s="31"/>
      <c r="S40" s="31"/>
      <c r="T40" s="31"/>
      <c r="U40" s="31"/>
      <c r="V40" s="31"/>
      <c r="W40" s="31"/>
      <c r="X40" s="31"/>
      <c r="Y40" s="37"/>
      <c r="Z40" s="37"/>
      <c r="AA40" s="348"/>
      <c r="AB40" s="37"/>
    </row>
    <row r="41" spans="1:28" s="350" customFormat="1" x14ac:dyDescent="0.25">
      <c r="A41" s="315"/>
      <c r="B41" s="556" t="s">
        <v>1530</v>
      </c>
      <c r="C41" s="126"/>
      <c r="D41" s="187"/>
      <c r="E41" s="106"/>
      <c r="F41" s="107"/>
      <c r="G41" s="110"/>
      <c r="H41" s="110"/>
      <c r="I41" s="110"/>
      <c r="J41" s="110"/>
      <c r="K41" s="31"/>
      <c r="L41" s="31"/>
      <c r="M41" s="31"/>
      <c r="N41" s="31"/>
      <c r="O41" s="31"/>
      <c r="P41" s="31"/>
      <c r="Q41" s="31"/>
      <c r="R41" s="31"/>
      <c r="S41" s="31"/>
      <c r="T41" s="31"/>
      <c r="U41" s="31"/>
      <c r="V41" s="31"/>
      <c r="W41" s="31"/>
      <c r="X41" s="31"/>
      <c r="Y41" s="37"/>
      <c r="Z41" s="37"/>
      <c r="AA41" s="348"/>
      <c r="AB41" s="37"/>
    </row>
    <row r="42" spans="1:28" s="571" customFormat="1" x14ac:dyDescent="0.25">
      <c r="A42" s="568">
        <v>13</v>
      </c>
      <c r="B42" s="575" t="s">
        <v>1185</v>
      </c>
      <c r="C42" s="455" t="str">
        <f>IF(AA42&gt;=470000,"LPN",IF(AND(AA42&gt;190000,AA42&lt;470000),"LP",IF(AND(AA42&gt;=56000,AA42&lt;=190000),"3C","2C ")))</f>
        <v xml:space="preserve">2C </v>
      </c>
      <c r="D42" s="567" t="s">
        <v>1495</v>
      </c>
      <c r="E42" s="573" t="s">
        <v>1531</v>
      </c>
      <c r="F42" s="569"/>
      <c r="G42" s="572" t="s">
        <v>49</v>
      </c>
      <c r="H42" s="572" t="s">
        <v>49</v>
      </c>
      <c r="I42" s="572" t="s">
        <v>49</v>
      </c>
      <c r="J42" s="572" t="s">
        <v>49</v>
      </c>
      <c r="K42" s="456">
        <f>SUM(L42-8)</f>
        <v>41360</v>
      </c>
      <c r="L42" s="456">
        <f>SUM(M42*1)</f>
        <v>41368</v>
      </c>
      <c r="M42" s="456">
        <f>SUM(N42*1)</f>
        <v>41368</v>
      </c>
      <c r="N42" s="456">
        <f>SUM(O42-1)</f>
        <v>41368</v>
      </c>
      <c r="O42" s="456">
        <f>SUM(U42-3)</f>
        <v>41369</v>
      </c>
      <c r="P42" s="456">
        <f>SUM(U42*1)</f>
        <v>41372</v>
      </c>
      <c r="Q42" s="456" t="s">
        <v>49</v>
      </c>
      <c r="R42" s="456" t="s">
        <v>49</v>
      </c>
      <c r="S42" s="456" t="s">
        <v>49</v>
      </c>
      <c r="T42" s="456" t="s">
        <v>49</v>
      </c>
      <c r="U42" s="456">
        <f>SUM(V42-4)</f>
        <v>41372</v>
      </c>
      <c r="V42" s="456">
        <f>SUM(W42-4)</f>
        <v>41376</v>
      </c>
      <c r="W42" s="456">
        <f>SUM(X42-3)</f>
        <v>41380</v>
      </c>
      <c r="X42" s="456">
        <v>41383</v>
      </c>
      <c r="Y42" s="457"/>
      <c r="Z42" s="457"/>
      <c r="AA42" s="570">
        <v>30000</v>
      </c>
      <c r="AB42" s="457"/>
    </row>
    <row r="43" spans="1:28" s="350" customFormat="1" ht="25.5" x14ac:dyDescent="0.25">
      <c r="A43" s="315"/>
      <c r="B43" s="586" t="s">
        <v>1532</v>
      </c>
      <c r="C43" s="126"/>
      <c r="D43" s="187"/>
      <c r="E43" s="106"/>
      <c r="F43" s="107"/>
      <c r="G43" s="110"/>
      <c r="H43" s="110"/>
      <c r="I43" s="110"/>
      <c r="J43" s="110"/>
      <c r="K43" s="31"/>
      <c r="L43" s="31"/>
      <c r="M43" s="31"/>
      <c r="N43" s="31"/>
      <c r="O43" s="31"/>
      <c r="P43" s="31"/>
      <c r="Q43" s="31"/>
      <c r="R43" s="31"/>
      <c r="S43" s="31"/>
      <c r="T43" s="31"/>
      <c r="U43" s="31"/>
      <c r="V43" s="31"/>
      <c r="W43" s="31"/>
      <c r="X43" s="31"/>
      <c r="Y43" s="37"/>
      <c r="Z43" s="37"/>
      <c r="AA43" s="348"/>
      <c r="AB43" s="37"/>
    </row>
    <row r="44" spans="1:28" s="571" customFormat="1" x14ac:dyDescent="0.25">
      <c r="A44" s="568">
        <v>14</v>
      </c>
      <c r="B44" s="569" t="s">
        <v>274</v>
      </c>
      <c r="C44" s="455" t="str">
        <f t="shared" ref="C44" si="8">IF(AA44&gt;=470000,"LPN",IF(AND(AA44&gt;190000,AA44&lt;470000),"LP",IF(AND(AA44&gt;=56000,AA44&lt;=190000),"3C","2C ")))</f>
        <v>3C</v>
      </c>
      <c r="D44" s="567" t="s">
        <v>1495</v>
      </c>
      <c r="E44" s="573" t="s">
        <v>1533</v>
      </c>
      <c r="F44" s="569"/>
      <c r="G44" s="572" t="s">
        <v>49</v>
      </c>
      <c r="H44" s="572" t="s">
        <v>49</v>
      </c>
      <c r="I44" s="572" t="s">
        <v>49</v>
      </c>
      <c r="J44" s="572" t="s">
        <v>49</v>
      </c>
      <c r="K44" s="456">
        <f t="shared" ref="K44" si="9">SUM(L44-8)</f>
        <v>41360</v>
      </c>
      <c r="L44" s="456">
        <f t="shared" ref="L44:M44" si="10">SUM(M44*1)</f>
        <v>41368</v>
      </c>
      <c r="M44" s="456">
        <f t="shared" si="10"/>
        <v>41368</v>
      </c>
      <c r="N44" s="456">
        <f t="shared" ref="N44" si="11">SUM(O44-1)</f>
        <v>41368</v>
      </c>
      <c r="O44" s="456">
        <f t="shared" ref="O44" si="12">SUM(U44-3)</f>
        <v>41369</v>
      </c>
      <c r="P44" s="456">
        <f t="shared" ref="P44" si="13">SUM(U44*1)</f>
        <v>41372</v>
      </c>
      <c r="Q44" s="456" t="s">
        <v>49</v>
      </c>
      <c r="R44" s="456" t="s">
        <v>49</v>
      </c>
      <c r="S44" s="456" t="s">
        <v>49</v>
      </c>
      <c r="T44" s="456" t="s">
        <v>49</v>
      </c>
      <c r="U44" s="456">
        <f t="shared" ref="U44:V44" si="14">SUM(V44-4)</f>
        <v>41372</v>
      </c>
      <c r="V44" s="456">
        <f t="shared" si="14"/>
        <v>41376</v>
      </c>
      <c r="W44" s="456">
        <f t="shared" ref="W44" si="15">SUM(X44-3)</f>
        <v>41380</v>
      </c>
      <c r="X44" s="456">
        <v>41383</v>
      </c>
      <c r="Y44" s="457"/>
      <c r="Z44" s="457"/>
      <c r="AA44" s="570">
        <v>105000</v>
      </c>
      <c r="AB44" s="457"/>
    </row>
    <row r="45" spans="1:28" s="350" customFormat="1" ht="25.5" x14ac:dyDescent="0.25">
      <c r="A45" s="315"/>
      <c r="B45" s="586" t="s">
        <v>1534</v>
      </c>
      <c r="C45" s="126"/>
      <c r="D45" s="187"/>
      <c r="E45" s="106"/>
      <c r="F45" s="107"/>
      <c r="G45" s="110"/>
      <c r="H45" s="110"/>
      <c r="I45" s="110"/>
      <c r="J45" s="110"/>
      <c r="K45" s="31"/>
      <c r="L45" s="31"/>
      <c r="M45" s="31"/>
      <c r="N45" s="31"/>
      <c r="O45" s="31"/>
      <c r="P45" s="31"/>
      <c r="Q45" s="31"/>
      <c r="R45" s="31"/>
      <c r="S45" s="31"/>
      <c r="T45" s="31"/>
      <c r="U45" s="31"/>
      <c r="V45" s="31"/>
      <c r="W45" s="31"/>
      <c r="X45" s="31"/>
      <c r="Y45" s="37"/>
      <c r="Z45" s="37"/>
      <c r="AA45" s="348"/>
      <c r="AB45" s="37"/>
    </row>
    <row r="46" spans="1:28" s="350" customFormat="1" ht="25.5" x14ac:dyDescent="0.25">
      <c r="A46" s="315"/>
      <c r="B46" s="586" t="s">
        <v>1535</v>
      </c>
      <c r="C46" s="126"/>
      <c r="D46" s="187"/>
      <c r="E46" s="106"/>
      <c r="F46" s="107"/>
      <c r="G46" s="110"/>
      <c r="H46" s="110"/>
      <c r="I46" s="110"/>
      <c r="J46" s="110"/>
      <c r="K46" s="31"/>
      <c r="L46" s="31"/>
      <c r="M46" s="31"/>
      <c r="N46" s="31"/>
      <c r="O46" s="31"/>
      <c r="P46" s="31"/>
      <c r="Q46" s="31"/>
      <c r="R46" s="31"/>
      <c r="S46" s="31"/>
      <c r="T46" s="31"/>
      <c r="U46" s="31"/>
      <c r="V46" s="31"/>
      <c r="W46" s="31"/>
      <c r="X46" s="31"/>
      <c r="Y46" s="37"/>
      <c r="Z46" s="37"/>
      <c r="AA46" s="348"/>
      <c r="AB46" s="37"/>
    </row>
    <row r="47" spans="1:28" s="350" customFormat="1" ht="25.5" x14ac:dyDescent="0.25">
      <c r="A47" s="315"/>
      <c r="B47" s="586" t="s">
        <v>1536</v>
      </c>
      <c r="C47" s="126"/>
      <c r="D47" s="187"/>
      <c r="E47" s="106"/>
      <c r="F47" s="107"/>
      <c r="G47" s="110"/>
      <c r="H47" s="110"/>
      <c r="I47" s="110"/>
      <c r="J47" s="110"/>
      <c r="K47" s="31"/>
      <c r="L47" s="31"/>
      <c r="M47" s="31"/>
      <c r="N47" s="31"/>
      <c r="O47" s="31"/>
      <c r="P47" s="31"/>
      <c r="Q47" s="31"/>
      <c r="R47" s="31"/>
      <c r="S47" s="31"/>
      <c r="T47" s="31"/>
      <c r="U47" s="31"/>
      <c r="V47" s="31"/>
      <c r="W47" s="31"/>
      <c r="X47" s="31"/>
      <c r="Y47" s="37"/>
      <c r="Z47" s="37"/>
      <c r="AA47" s="348"/>
      <c r="AB47" s="37"/>
    </row>
    <row r="48" spans="1:28" s="571" customFormat="1" ht="25.5" x14ac:dyDescent="0.25">
      <c r="A48" s="568">
        <v>15</v>
      </c>
      <c r="B48" s="569" t="s">
        <v>1537</v>
      </c>
      <c r="C48" s="455" t="str">
        <f t="shared" si="5"/>
        <v xml:space="preserve">2C </v>
      </c>
      <c r="D48" s="567" t="s">
        <v>1495</v>
      </c>
      <c r="E48" s="573" t="s">
        <v>1538</v>
      </c>
      <c r="F48" s="569"/>
      <c r="G48" s="572" t="s">
        <v>49</v>
      </c>
      <c r="H48" s="572" t="s">
        <v>49</v>
      </c>
      <c r="I48" s="572" t="s">
        <v>49</v>
      </c>
      <c r="J48" s="572" t="s">
        <v>49</v>
      </c>
      <c r="K48" s="456">
        <f t="shared" si="0"/>
        <v>41360</v>
      </c>
      <c r="L48" s="456">
        <f t="shared" si="1"/>
        <v>41368</v>
      </c>
      <c r="M48" s="456">
        <f t="shared" si="1"/>
        <v>41368</v>
      </c>
      <c r="N48" s="456">
        <f t="shared" si="2"/>
        <v>41368</v>
      </c>
      <c r="O48" s="456">
        <f t="shared" si="3"/>
        <v>41369</v>
      </c>
      <c r="P48" s="456">
        <f t="shared" si="4"/>
        <v>41372</v>
      </c>
      <c r="Q48" s="456" t="s">
        <v>49</v>
      </c>
      <c r="R48" s="456" t="s">
        <v>49</v>
      </c>
      <c r="S48" s="456" t="s">
        <v>49</v>
      </c>
      <c r="T48" s="456" t="s">
        <v>49</v>
      </c>
      <c r="U48" s="456">
        <f t="shared" si="6"/>
        <v>41372</v>
      </c>
      <c r="V48" s="456">
        <f t="shared" si="6"/>
        <v>41376</v>
      </c>
      <c r="W48" s="456">
        <f t="shared" si="7"/>
        <v>41380</v>
      </c>
      <c r="X48" s="456">
        <v>41383</v>
      </c>
      <c r="Y48" s="457"/>
      <c r="Z48" s="457"/>
      <c r="AA48" s="570">
        <v>35000</v>
      </c>
      <c r="AB48" s="457"/>
    </row>
    <row r="49" spans="1:28" s="350" customFormat="1" ht="38.25" x14ac:dyDescent="0.25">
      <c r="A49" s="315"/>
      <c r="B49" s="586" t="s">
        <v>1539</v>
      </c>
      <c r="C49" s="126"/>
      <c r="D49" s="187"/>
      <c r="E49" s="106"/>
      <c r="F49" s="107"/>
      <c r="G49" s="110"/>
      <c r="H49" s="110"/>
      <c r="I49" s="110"/>
      <c r="J49" s="110"/>
      <c r="K49" s="31"/>
      <c r="L49" s="31"/>
      <c r="M49" s="31"/>
      <c r="N49" s="31"/>
      <c r="O49" s="31"/>
      <c r="P49" s="31"/>
      <c r="Q49" s="31"/>
      <c r="R49" s="31"/>
      <c r="S49" s="31"/>
      <c r="T49" s="31"/>
      <c r="U49" s="31"/>
      <c r="V49" s="31"/>
      <c r="W49" s="31"/>
      <c r="X49" s="31"/>
      <c r="Y49" s="37"/>
      <c r="Z49" s="37"/>
      <c r="AA49" s="348"/>
      <c r="AB49" s="37"/>
    </row>
    <row r="50" spans="1:28" s="350" customFormat="1" ht="38.25" x14ac:dyDescent="0.25">
      <c r="A50" s="315"/>
      <c r="B50" s="586" t="s">
        <v>1540</v>
      </c>
      <c r="C50" s="126"/>
      <c r="D50" s="187"/>
      <c r="E50" s="106"/>
      <c r="F50" s="107"/>
      <c r="G50" s="110"/>
      <c r="H50" s="110"/>
      <c r="I50" s="110"/>
      <c r="J50" s="110"/>
      <c r="K50" s="31"/>
      <c r="L50" s="31"/>
      <c r="M50" s="31"/>
      <c r="N50" s="31"/>
      <c r="O50" s="31"/>
      <c r="P50" s="31"/>
      <c r="Q50" s="31"/>
      <c r="R50" s="31"/>
      <c r="S50" s="31"/>
      <c r="T50" s="31"/>
      <c r="U50" s="31"/>
      <c r="V50" s="31"/>
      <c r="W50" s="31"/>
      <c r="X50" s="31"/>
      <c r="Y50" s="37"/>
      <c r="Z50" s="37"/>
      <c r="AA50" s="348"/>
      <c r="AB50" s="37"/>
    </row>
    <row r="51" spans="1:28" s="350" customFormat="1" ht="38.25" x14ac:dyDescent="0.25">
      <c r="A51" s="315"/>
      <c r="B51" s="586" t="s">
        <v>1541</v>
      </c>
      <c r="C51" s="126"/>
      <c r="D51" s="187"/>
      <c r="E51" s="106"/>
      <c r="F51" s="107"/>
      <c r="G51" s="110"/>
      <c r="H51" s="110"/>
      <c r="I51" s="110"/>
      <c r="J51" s="110"/>
      <c r="K51" s="31"/>
      <c r="L51" s="31"/>
      <c r="M51" s="31"/>
      <c r="N51" s="31"/>
      <c r="O51" s="31"/>
      <c r="P51" s="31"/>
      <c r="Q51" s="31"/>
      <c r="R51" s="31"/>
      <c r="S51" s="31"/>
      <c r="T51" s="31"/>
      <c r="U51" s="31"/>
      <c r="V51" s="31"/>
      <c r="W51" s="31"/>
      <c r="X51" s="31"/>
      <c r="Y51" s="37"/>
      <c r="Z51" s="37"/>
      <c r="AA51" s="348"/>
      <c r="AB51" s="37"/>
    </row>
    <row r="52" spans="1:28" s="571" customFormat="1" ht="25.5" x14ac:dyDescent="0.25">
      <c r="A52" s="568">
        <v>16</v>
      </c>
      <c r="B52" s="569" t="s">
        <v>1542</v>
      </c>
      <c r="C52" s="455" t="str">
        <f t="shared" si="5"/>
        <v>3C</v>
      </c>
      <c r="D52" s="567" t="s">
        <v>1495</v>
      </c>
      <c r="E52" s="573" t="s">
        <v>1543</v>
      </c>
      <c r="F52" s="569"/>
      <c r="G52" s="572" t="s">
        <v>49</v>
      </c>
      <c r="H52" s="572" t="s">
        <v>49</v>
      </c>
      <c r="I52" s="572" t="s">
        <v>49</v>
      </c>
      <c r="J52" s="572" t="s">
        <v>49</v>
      </c>
      <c r="K52" s="456">
        <f t="shared" si="0"/>
        <v>41360</v>
      </c>
      <c r="L52" s="456">
        <f t="shared" si="1"/>
        <v>41368</v>
      </c>
      <c r="M52" s="456">
        <f t="shared" si="1"/>
        <v>41368</v>
      </c>
      <c r="N52" s="456">
        <f t="shared" si="2"/>
        <v>41368</v>
      </c>
      <c r="O52" s="456">
        <f t="shared" si="3"/>
        <v>41369</v>
      </c>
      <c r="P52" s="456">
        <f t="shared" si="4"/>
        <v>41372</v>
      </c>
      <c r="Q52" s="456" t="s">
        <v>49</v>
      </c>
      <c r="R52" s="456" t="s">
        <v>49</v>
      </c>
      <c r="S52" s="456" t="s">
        <v>49</v>
      </c>
      <c r="T52" s="456">
        <v>286</v>
      </c>
      <c r="U52" s="456">
        <f t="shared" si="6"/>
        <v>41372</v>
      </c>
      <c r="V52" s="456">
        <f t="shared" si="6"/>
        <v>41376</v>
      </c>
      <c r="W52" s="456">
        <f t="shared" si="7"/>
        <v>41380</v>
      </c>
      <c r="X52" s="456">
        <v>41383</v>
      </c>
      <c r="Y52" s="457"/>
      <c r="Z52" s="457"/>
      <c r="AA52" s="570">
        <v>70000</v>
      </c>
      <c r="AB52" s="457"/>
    </row>
    <row r="53" spans="1:28" s="350" customFormat="1" ht="25.5" x14ac:dyDescent="0.25">
      <c r="A53" s="315"/>
      <c r="B53" s="586" t="s">
        <v>1544</v>
      </c>
      <c r="C53" s="126"/>
      <c r="D53" s="187"/>
      <c r="E53" s="106"/>
      <c r="F53" s="107"/>
      <c r="G53" s="110"/>
      <c r="H53" s="110"/>
      <c r="I53" s="110"/>
      <c r="J53" s="110"/>
      <c r="K53" s="31"/>
      <c r="L53" s="31"/>
      <c r="M53" s="31"/>
      <c r="N53" s="31"/>
      <c r="O53" s="31"/>
      <c r="P53" s="31"/>
      <c r="Q53" s="31"/>
      <c r="R53" s="31"/>
      <c r="S53" s="31"/>
      <c r="T53" s="31"/>
      <c r="U53" s="31"/>
      <c r="V53" s="31"/>
      <c r="W53" s="31"/>
      <c r="X53" s="31"/>
      <c r="Y53" s="37"/>
      <c r="Z53" s="37"/>
      <c r="AA53" s="348"/>
      <c r="AB53" s="37"/>
    </row>
    <row r="54" spans="1:28" s="350" customFormat="1" ht="25.5" x14ac:dyDescent="0.25">
      <c r="A54" s="315"/>
      <c r="B54" s="586" t="s">
        <v>1545</v>
      </c>
      <c r="C54" s="126"/>
      <c r="D54" s="187"/>
      <c r="E54" s="106"/>
      <c r="F54" s="107"/>
      <c r="G54" s="110"/>
      <c r="H54" s="110"/>
      <c r="I54" s="110"/>
      <c r="J54" s="110"/>
      <c r="K54" s="31"/>
      <c r="L54" s="31"/>
      <c r="M54" s="31"/>
      <c r="N54" s="31"/>
      <c r="O54" s="31"/>
      <c r="P54" s="31"/>
      <c r="Q54" s="31"/>
      <c r="R54" s="31"/>
      <c r="S54" s="31"/>
      <c r="T54" s="31"/>
      <c r="U54" s="31"/>
      <c r="V54" s="31"/>
      <c r="W54" s="31"/>
      <c r="X54" s="31"/>
      <c r="Y54" s="37"/>
      <c r="Z54" s="37"/>
      <c r="AA54" s="348"/>
      <c r="AB54" s="37"/>
    </row>
    <row r="55" spans="1:28" s="350" customFormat="1" ht="25.5" x14ac:dyDescent="0.25">
      <c r="A55" s="315"/>
      <c r="B55" s="586" t="s">
        <v>1546</v>
      </c>
      <c r="C55" s="126"/>
      <c r="D55" s="187"/>
      <c r="E55" s="106"/>
      <c r="F55" s="107"/>
      <c r="G55" s="110"/>
      <c r="H55" s="110"/>
      <c r="I55" s="110"/>
      <c r="J55" s="110"/>
      <c r="K55" s="31"/>
      <c r="L55" s="31"/>
      <c r="M55" s="31"/>
      <c r="N55" s="31"/>
      <c r="O55" s="31"/>
      <c r="P55" s="31"/>
      <c r="Q55" s="31"/>
      <c r="R55" s="31"/>
      <c r="S55" s="31"/>
      <c r="T55" s="31"/>
      <c r="U55" s="31"/>
      <c r="V55" s="31"/>
      <c r="W55" s="31"/>
      <c r="X55" s="31"/>
      <c r="Y55" s="37"/>
      <c r="Z55" s="37"/>
      <c r="AA55" s="348"/>
      <c r="AB55" s="37"/>
    </row>
    <row r="56" spans="1:28" s="350" customFormat="1" ht="25.5" x14ac:dyDescent="0.25">
      <c r="A56" s="315"/>
      <c r="B56" s="586" t="s">
        <v>1547</v>
      </c>
      <c r="C56" s="126"/>
      <c r="D56" s="187"/>
      <c r="E56" s="106"/>
      <c r="F56" s="107"/>
      <c r="G56" s="110"/>
      <c r="H56" s="110"/>
      <c r="I56" s="110"/>
      <c r="J56" s="110"/>
      <c r="K56" s="31"/>
      <c r="L56" s="31"/>
      <c r="M56" s="31"/>
      <c r="N56" s="31"/>
      <c r="O56" s="31"/>
      <c r="P56" s="31"/>
      <c r="Q56" s="31"/>
      <c r="R56" s="31"/>
      <c r="S56" s="31"/>
      <c r="T56" s="31"/>
      <c r="U56" s="31"/>
      <c r="V56" s="31"/>
      <c r="W56" s="31"/>
      <c r="X56" s="31"/>
      <c r="Y56" s="37"/>
      <c r="Z56" s="37"/>
      <c r="AA56" s="348"/>
      <c r="AB56" s="37"/>
    </row>
    <row r="57" spans="1:28" s="350" customFormat="1" ht="25.5" x14ac:dyDescent="0.25">
      <c r="A57" s="315"/>
      <c r="B57" s="586" t="s">
        <v>1548</v>
      </c>
      <c r="C57" s="126"/>
      <c r="D57" s="187"/>
      <c r="E57" s="106"/>
      <c r="F57" s="107"/>
      <c r="G57" s="110"/>
      <c r="H57" s="110"/>
      <c r="I57" s="110"/>
      <c r="J57" s="110"/>
      <c r="K57" s="31"/>
      <c r="L57" s="31"/>
      <c r="M57" s="31"/>
      <c r="N57" s="31"/>
      <c r="O57" s="31"/>
      <c r="P57" s="31"/>
      <c r="Q57" s="31"/>
      <c r="R57" s="31"/>
      <c r="S57" s="31"/>
      <c r="T57" s="31"/>
      <c r="U57" s="31"/>
      <c r="V57" s="31"/>
      <c r="W57" s="31"/>
      <c r="X57" s="31"/>
      <c r="Y57" s="37"/>
      <c r="Z57" s="37"/>
      <c r="AA57" s="348"/>
      <c r="AB57" s="37"/>
    </row>
    <row r="58" spans="1:28" s="350" customFormat="1" ht="25.5" x14ac:dyDescent="0.25">
      <c r="A58" s="315"/>
      <c r="B58" s="586" t="s">
        <v>1549</v>
      </c>
      <c r="C58" s="126"/>
      <c r="D58" s="187"/>
      <c r="E58" s="106"/>
      <c r="F58" s="107"/>
      <c r="G58" s="110"/>
      <c r="H58" s="110"/>
      <c r="I58" s="110"/>
      <c r="J58" s="110"/>
      <c r="K58" s="31"/>
      <c r="L58" s="31"/>
      <c r="M58" s="31"/>
      <c r="N58" s="31"/>
      <c r="O58" s="31"/>
      <c r="P58" s="31"/>
      <c r="Q58" s="31"/>
      <c r="R58" s="31"/>
      <c r="S58" s="31"/>
      <c r="T58" s="31"/>
      <c r="U58" s="31"/>
      <c r="V58" s="31"/>
      <c r="W58" s="31"/>
      <c r="X58" s="31"/>
      <c r="Y58" s="37"/>
      <c r="Z58" s="37"/>
      <c r="AA58" s="348"/>
      <c r="AB58" s="37"/>
    </row>
    <row r="59" spans="1:28" s="571" customFormat="1" ht="25.5" x14ac:dyDescent="0.25">
      <c r="A59" s="568">
        <v>17</v>
      </c>
      <c r="B59" s="569" t="s">
        <v>276</v>
      </c>
      <c r="C59" s="455" t="str">
        <f t="shared" si="5"/>
        <v xml:space="preserve">2C </v>
      </c>
      <c r="D59" s="567" t="s">
        <v>1495</v>
      </c>
      <c r="E59" s="573" t="s">
        <v>1550</v>
      </c>
      <c r="F59" s="569"/>
      <c r="G59" s="572" t="s">
        <v>49</v>
      </c>
      <c r="H59" s="572" t="s">
        <v>49</v>
      </c>
      <c r="I59" s="572" t="s">
        <v>49</v>
      </c>
      <c r="J59" s="572" t="s">
        <v>49</v>
      </c>
      <c r="K59" s="456">
        <f t="shared" si="0"/>
        <v>41360</v>
      </c>
      <c r="L59" s="456">
        <f t="shared" si="1"/>
        <v>41368</v>
      </c>
      <c r="M59" s="456">
        <f t="shared" si="1"/>
        <v>41368</v>
      </c>
      <c r="N59" s="456">
        <f t="shared" si="2"/>
        <v>41368</v>
      </c>
      <c r="O59" s="456">
        <f t="shared" si="3"/>
        <v>41369</v>
      </c>
      <c r="P59" s="456">
        <f t="shared" si="4"/>
        <v>41372</v>
      </c>
      <c r="Q59" s="456" t="s">
        <v>49</v>
      </c>
      <c r="R59" s="456" t="s">
        <v>49</v>
      </c>
      <c r="S59" s="456" t="s">
        <v>49</v>
      </c>
      <c r="T59" s="456" t="s">
        <v>49</v>
      </c>
      <c r="U59" s="456">
        <f t="shared" si="6"/>
        <v>41372</v>
      </c>
      <c r="V59" s="456">
        <f t="shared" si="6"/>
        <v>41376</v>
      </c>
      <c r="W59" s="456">
        <f t="shared" si="7"/>
        <v>41380</v>
      </c>
      <c r="X59" s="456">
        <v>41383</v>
      </c>
      <c r="Y59" s="457"/>
      <c r="Z59" s="457"/>
      <c r="AA59" s="570">
        <v>42000</v>
      </c>
      <c r="AB59" s="457"/>
    </row>
    <row r="60" spans="1:28" s="350" customFormat="1" ht="25.5" x14ac:dyDescent="0.25">
      <c r="A60" s="315"/>
      <c r="B60" s="586" t="s">
        <v>1551</v>
      </c>
      <c r="C60" s="126"/>
      <c r="D60" s="187"/>
      <c r="E60" s="106"/>
      <c r="F60" s="107"/>
      <c r="G60" s="110"/>
      <c r="H60" s="110"/>
      <c r="I60" s="110"/>
      <c r="J60" s="110"/>
      <c r="K60" s="31"/>
      <c r="L60" s="31"/>
      <c r="M60" s="31"/>
      <c r="N60" s="31"/>
      <c r="O60" s="31"/>
      <c r="P60" s="31"/>
      <c r="Q60" s="31"/>
      <c r="R60" s="31"/>
      <c r="S60" s="31"/>
      <c r="T60" s="31"/>
      <c r="U60" s="31"/>
      <c r="V60" s="31"/>
      <c r="W60" s="31"/>
      <c r="X60" s="31"/>
      <c r="Y60" s="37"/>
      <c r="Z60" s="37"/>
      <c r="AA60" s="348"/>
      <c r="AB60" s="37"/>
    </row>
    <row r="61" spans="1:28" s="350" customFormat="1" x14ac:dyDescent="0.25">
      <c r="A61" s="315"/>
      <c r="B61" s="586" t="s">
        <v>1552</v>
      </c>
      <c r="C61" s="126"/>
      <c r="D61" s="187"/>
      <c r="E61" s="106"/>
      <c r="F61" s="107"/>
      <c r="G61" s="110"/>
      <c r="H61" s="110"/>
      <c r="I61" s="110"/>
      <c r="J61" s="110"/>
      <c r="K61" s="31"/>
      <c r="L61" s="31"/>
      <c r="M61" s="31"/>
      <c r="N61" s="31"/>
      <c r="O61" s="31"/>
      <c r="P61" s="31"/>
      <c r="Q61" s="31"/>
      <c r="R61" s="31"/>
      <c r="S61" s="31"/>
      <c r="T61" s="31"/>
      <c r="U61" s="31"/>
      <c r="V61" s="31"/>
      <c r="W61" s="31"/>
      <c r="X61" s="31"/>
      <c r="Y61" s="37"/>
      <c r="Z61" s="37"/>
      <c r="AA61" s="348"/>
      <c r="AB61" s="37"/>
    </row>
    <row r="62" spans="1:28" s="350" customFormat="1" ht="25.5" x14ac:dyDescent="0.25">
      <c r="A62" s="315"/>
      <c r="B62" s="586" t="s">
        <v>1553</v>
      </c>
      <c r="C62" s="126"/>
      <c r="D62" s="187"/>
      <c r="E62" s="106"/>
      <c r="F62" s="107"/>
      <c r="G62" s="110"/>
      <c r="H62" s="110"/>
      <c r="I62" s="110"/>
      <c r="J62" s="110"/>
      <c r="K62" s="31"/>
      <c r="L62" s="31"/>
      <c r="M62" s="31"/>
      <c r="N62" s="31"/>
      <c r="O62" s="31"/>
      <c r="P62" s="31"/>
      <c r="Q62" s="31"/>
      <c r="R62" s="31"/>
      <c r="S62" s="31"/>
      <c r="T62" s="31"/>
      <c r="U62" s="31"/>
      <c r="V62" s="31"/>
      <c r="W62" s="31"/>
      <c r="X62" s="31"/>
      <c r="Y62" s="37"/>
      <c r="Z62" s="37"/>
      <c r="AA62" s="348"/>
      <c r="AB62" s="37"/>
    </row>
    <row r="63" spans="1:28" s="350" customFormat="1" ht="25.5" x14ac:dyDescent="0.25">
      <c r="A63" s="315"/>
      <c r="B63" s="586" t="s">
        <v>1554</v>
      </c>
      <c r="C63" s="126"/>
      <c r="D63" s="187"/>
      <c r="E63" s="106"/>
      <c r="F63" s="107"/>
      <c r="G63" s="110"/>
      <c r="H63" s="110"/>
      <c r="I63" s="110"/>
      <c r="J63" s="110"/>
      <c r="K63" s="31"/>
      <c r="L63" s="31"/>
      <c r="M63" s="31"/>
      <c r="N63" s="31"/>
      <c r="O63" s="31"/>
      <c r="P63" s="31"/>
      <c r="Q63" s="31"/>
      <c r="R63" s="31"/>
      <c r="S63" s="31"/>
      <c r="T63" s="31"/>
      <c r="U63" s="31"/>
      <c r="V63" s="31"/>
      <c r="W63" s="31"/>
      <c r="X63" s="31"/>
      <c r="Y63" s="37"/>
      <c r="Z63" s="37"/>
      <c r="AA63" s="348"/>
      <c r="AB63" s="37"/>
    </row>
    <row r="64" spans="1:28" s="350" customFormat="1" ht="25.5" x14ac:dyDescent="0.25">
      <c r="A64" s="315"/>
      <c r="B64" s="586" t="s">
        <v>1555</v>
      </c>
      <c r="C64" s="126"/>
      <c r="D64" s="187"/>
      <c r="E64" s="106"/>
      <c r="F64" s="107"/>
      <c r="G64" s="110"/>
      <c r="H64" s="110"/>
      <c r="I64" s="110"/>
      <c r="J64" s="110"/>
      <c r="K64" s="31"/>
      <c r="L64" s="31"/>
      <c r="M64" s="31"/>
      <c r="N64" s="31"/>
      <c r="O64" s="31"/>
      <c r="P64" s="31"/>
      <c r="Q64" s="31"/>
      <c r="R64" s="31"/>
      <c r="S64" s="31"/>
      <c r="T64" s="31"/>
      <c r="U64" s="31"/>
      <c r="V64" s="31"/>
      <c r="W64" s="31"/>
      <c r="X64" s="31"/>
      <c r="Y64" s="37"/>
      <c r="Z64" s="37"/>
      <c r="AA64" s="348"/>
      <c r="AB64" s="37"/>
    </row>
    <row r="65" spans="1:28" s="350" customFormat="1" x14ac:dyDescent="0.25">
      <c r="A65" s="315"/>
      <c r="B65" s="586" t="s">
        <v>1556</v>
      </c>
      <c r="C65" s="126"/>
      <c r="D65" s="187"/>
      <c r="E65" s="106"/>
      <c r="F65" s="107"/>
      <c r="G65" s="110"/>
      <c r="H65" s="110"/>
      <c r="I65" s="110"/>
      <c r="J65" s="110"/>
      <c r="K65" s="31"/>
      <c r="L65" s="31"/>
      <c r="M65" s="31"/>
      <c r="N65" s="31"/>
      <c r="O65" s="31"/>
      <c r="P65" s="31"/>
      <c r="Q65" s="31"/>
      <c r="R65" s="31"/>
      <c r="S65" s="31"/>
      <c r="T65" s="31"/>
      <c r="U65" s="31"/>
      <c r="V65" s="31"/>
      <c r="W65" s="31"/>
      <c r="X65" s="31"/>
      <c r="Y65" s="37"/>
      <c r="Z65" s="37"/>
      <c r="AA65" s="348"/>
      <c r="AB65" s="37"/>
    </row>
    <row r="66" spans="1:28" s="350" customFormat="1" x14ac:dyDescent="0.25">
      <c r="A66" s="315"/>
      <c r="B66" s="586" t="s">
        <v>1557</v>
      </c>
      <c r="C66" s="126"/>
      <c r="D66" s="187"/>
      <c r="E66" s="106"/>
      <c r="F66" s="107"/>
      <c r="G66" s="110"/>
      <c r="H66" s="110"/>
      <c r="I66" s="110"/>
      <c r="J66" s="110"/>
      <c r="K66" s="31"/>
      <c r="L66" s="31"/>
      <c r="M66" s="31"/>
      <c r="N66" s="31"/>
      <c r="O66" s="31"/>
      <c r="P66" s="31"/>
      <c r="Q66" s="31"/>
      <c r="R66" s="31"/>
      <c r="S66" s="31"/>
      <c r="T66" s="31"/>
      <c r="U66" s="31"/>
      <c r="V66" s="31"/>
      <c r="W66" s="31"/>
      <c r="X66" s="31"/>
      <c r="Y66" s="37"/>
      <c r="Z66" s="37"/>
      <c r="AA66" s="348"/>
      <c r="AB66" s="37"/>
    </row>
    <row r="67" spans="1:28" s="350" customFormat="1" ht="25.5" x14ac:dyDescent="0.25">
      <c r="A67" s="315"/>
      <c r="B67" s="586" t="s">
        <v>1558</v>
      </c>
      <c r="C67" s="126"/>
      <c r="D67" s="187"/>
      <c r="E67" s="106"/>
      <c r="F67" s="107"/>
      <c r="G67" s="110"/>
      <c r="H67" s="110"/>
      <c r="I67" s="110"/>
      <c r="J67" s="110"/>
      <c r="K67" s="31"/>
      <c r="L67" s="31"/>
      <c r="M67" s="31"/>
      <c r="N67" s="31"/>
      <c r="O67" s="31"/>
      <c r="P67" s="31"/>
      <c r="Q67" s="31"/>
      <c r="R67" s="31"/>
      <c r="S67" s="31"/>
      <c r="T67" s="31"/>
      <c r="U67" s="31"/>
      <c r="V67" s="31"/>
      <c r="W67" s="31"/>
      <c r="X67" s="31"/>
      <c r="Y67" s="37"/>
      <c r="Z67" s="37"/>
      <c r="AA67" s="348"/>
      <c r="AB67" s="37"/>
    </row>
    <row r="68" spans="1:28" s="350" customFormat="1" x14ac:dyDescent="0.25">
      <c r="A68" s="315"/>
      <c r="B68" s="586" t="s">
        <v>1559</v>
      </c>
      <c r="C68" s="126"/>
      <c r="D68" s="187"/>
      <c r="E68" s="106"/>
      <c r="F68" s="107"/>
      <c r="G68" s="110"/>
      <c r="H68" s="110"/>
      <c r="I68" s="110"/>
      <c r="J68" s="110"/>
      <c r="K68" s="31"/>
      <c r="L68" s="31"/>
      <c r="M68" s="31"/>
      <c r="N68" s="31"/>
      <c r="O68" s="31"/>
      <c r="P68" s="31"/>
      <c r="Q68" s="31"/>
      <c r="R68" s="31"/>
      <c r="S68" s="31"/>
      <c r="T68" s="31"/>
      <c r="U68" s="31"/>
      <c r="V68" s="31"/>
      <c r="W68" s="31"/>
      <c r="X68" s="31"/>
      <c r="Y68" s="37"/>
      <c r="Z68" s="37"/>
      <c r="AA68" s="348"/>
      <c r="AB68" s="37"/>
    </row>
    <row r="69" spans="1:28" s="350" customFormat="1" x14ac:dyDescent="0.25">
      <c r="A69" s="315"/>
      <c r="B69" s="586" t="s">
        <v>1560</v>
      </c>
      <c r="C69" s="126"/>
      <c r="D69" s="187"/>
      <c r="E69" s="106"/>
      <c r="F69" s="107"/>
      <c r="G69" s="110"/>
      <c r="H69" s="110"/>
      <c r="I69" s="110"/>
      <c r="J69" s="110"/>
      <c r="K69" s="31"/>
      <c r="L69" s="31"/>
      <c r="M69" s="31"/>
      <c r="N69" s="31"/>
      <c r="O69" s="31"/>
      <c r="P69" s="31"/>
      <c r="Q69" s="31"/>
      <c r="R69" s="31"/>
      <c r="S69" s="31"/>
      <c r="T69" s="31"/>
      <c r="U69" s="31"/>
      <c r="V69" s="31"/>
      <c r="W69" s="31"/>
      <c r="X69" s="31"/>
      <c r="Y69" s="37"/>
      <c r="Z69" s="37"/>
      <c r="AA69" s="348"/>
      <c r="AB69" s="37"/>
    </row>
    <row r="70" spans="1:28" s="350" customFormat="1" ht="25.5" x14ac:dyDescent="0.25">
      <c r="A70" s="315"/>
      <c r="B70" s="586" t="s">
        <v>1561</v>
      </c>
      <c r="C70" s="126"/>
      <c r="D70" s="187"/>
      <c r="E70" s="106"/>
      <c r="F70" s="107"/>
      <c r="G70" s="110"/>
      <c r="H70" s="110"/>
      <c r="I70" s="110"/>
      <c r="J70" s="110"/>
      <c r="K70" s="31"/>
      <c r="L70" s="31"/>
      <c r="M70" s="31"/>
      <c r="N70" s="31"/>
      <c r="O70" s="31"/>
      <c r="P70" s="31"/>
      <c r="Q70" s="31"/>
      <c r="R70" s="31"/>
      <c r="S70" s="31"/>
      <c r="T70" s="31"/>
      <c r="U70" s="31"/>
      <c r="V70" s="31"/>
      <c r="W70" s="31"/>
      <c r="X70" s="31"/>
      <c r="Y70" s="37"/>
      <c r="Z70" s="37"/>
      <c r="AA70" s="348"/>
      <c r="AB70" s="37"/>
    </row>
    <row r="71" spans="1:28" s="350" customFormat="1" ht="38.25" x14ac:dyDescent="0.25">
      <c r="A71" s="315"/>
      <c r="B71" s="586" t="s">
        <v>1562</v>
      </c>
      <c r="C71" s="126"/>
      <c r="D71" s="187"/>
      <c r="E71" s="106"/>
      <c r="F71" s="107"/>
      <c r="G71" s="110"/>
      <c r="H71" s="110"/>
      <c r="I71" s="110"/>
      <c r="J71" s="110"/>
      <c r="K71" s="31"/>
      <c r="L71" s="31"/>
      <c r="M71" s="31"/>
      <c r="N71" s="31"/>
      <c r="O71" s="31"/>
      <c r="P71" s="31"/>
      <c r="Q71" s="31"/>
      <c r="R71" s="31"/>
      <c r="S71" s="31"/>
      <c r="T71" s="31"/>
      <c r="U71" s="31"/>
      <c r="V71" s="31"/>
      <c r="W71" s="31"/>
      <c r="X71" s="31"/>
      <c r="Y71" s="37"/>
      <c r="Z71" s="37"/>
      <c r="AA71" s="348"/>
      <c r="AB71" s="37"/>
    </row>
    <row r="72" spans="1:28" s="571" customFormat="1" ht="25.5" x14ac:dyDescent="0.25">
      <c r="A72" s="568">
        <v>18</v>
      </c>
      <c r="B72" s="569" t="s">
        <v>1563</v>
      </c>
      <c r="C72" s="455" t="str">
        <f t="shared" si="5"/>
        <v xml:space="preserve">2C </v>
      </c>
      <c r="D72" s="567" t="s">
        <v>1495</v>
      </c>
      <c r="E72" s="573" t="s">
        <v>1564</v>
      </c>
      <c r="F72" s="569"/>
      <c r="G72" s="572" t="s">
        <v>49</v>
      </c>
      <c r="H72" s="572" t="s">
        <v>49</v>
      </c>
      <c r="I72" s="572" t="s">
        <v>49</v>
      </c>
      <c r="J72" s="572" t="s">
        <v>49</v>
      </c>
      <c r="K72" s="456">
        <f t="shared" si="0"/>
        <v>41360</v>
      </c>
      <c r="L72" s="456">
        <f t="shared" si="1"/>
        <v>41368</v>
      </c>
      <c r="M72" s="456">
        <f t="shared" si="1"/>
        <v>41368</v>
      </c>
      <c r="N72" s="456">
        <f t="shared" si="2"/>
        <v>41368</v>
      </c>
      <c r="O72" s="456">
        <f t="shared" si="3"/>
        <v>41369</v>
      </c>
      <c r="P72" s="456">
        <f t="shared" si="4"/>
        <v>41372</v>
      </c>
      <c r="Q72" s="456" t="s">
        <v>49</v>
      </c>
      <c r="R72" s="456" t="s">
        <v>49</v>
      </c>
      <c r="S72" s="456" t="s">
        <v>49</v>
      </c>
      <c r="T72" s="456" t="s">
        <v>49</v>
      </c>
      <c r="U72" s="456">
        <f t="shared" si="6"/>
        <v>41372</v>
      </c>
      <c r="V72" s="456">
        <f t="shared" si="6"/>
        <v>41376</v>
      </c>
      <c r="W72" s="456">
        <f t="shared" si="7"/>
        <v>41380</v>
      </c>
      <c r="X72" s="456">
        <v>41383</v>
      </c>
      <c r="Y72" s="457"/>
      <c r="Z72" s="457"/>
      <c r="AA72" s="570">
        <v>0</v>
      </c>
      <c r="AB72" s="457"/>
    </row>
    <row r="73" spans="1:28" s="571" customFormat="1" ht="25.5" x14ac:dyDescent="0.25">
      <c r="A73" s="568">
        <v>19</v>
      </c>
      <c r="B73" s="569" t="s">
        <v>65</v>
      </c>
      <c r="C73" s="455" t="str">
        <f t="shared" si="5"/>
        <v xml:space="preserve">2C </v>
      </c>
      <c r="D73" s="567" t="s">
        <v>1495</v>
      </c>
      <c r="E73" s="573" t="s">
        <v>1565</v>
      </c>
      <c r="F73" s="569"/>
      <c r="G73" s="572" t="s">
        <v>49</v>
      </c>
      <c r="H73" s="572" t="s">
        <v>49</v>
      </c>
      <c r="I73" s="572" t="s">
        <v>49</v>
      </c>
      <c r="J73" s="572" t="s">
        <v>49</v>
      </c>
      <c r="K73" s="456">
        <f t="shared" si="0"/>
        <v>41360</v>
      </c>
      <c r="L73" s="456">
        <f t="shared" si="1"/>
        <v>41368</v>
      </c>
      <c r="M73" s="456">
        <f t="shared" si="1"/>
        <v>41368</v>
      </c>
      <c r="N73" s="456">
        <f t="shared" si="2"/>
        <v>41368</v>
      </c>
      <c r="O73" s="456">
        <f t="shared" si="3"/>
        <v>41369</v>
      </c>
      <c r="P73" s="456">
        <f t="shared" si="4"/>
        <v>41372</v>
      </c>
      <c r="Q73" s="456" t="s">
        <v>49</v>
      </c>
      <c r="R73" s="456" t="s">
        <v>49</v>
      </c>
      <c r="S73" s="456" t="s">
        <v>49</v>
      </c>
      <c r="T73" s="456" t="s">
        <v>49</v>
      </c>
      <c r="U73" s="456">
        <f t="shared" si="6"/>
        <v>41372</v>
      </c>
      <c r="V73" s="456">
        <f t="shared" si="6"/>
        <v>41376</v>
      </c>
      <c r="W73" s="456">
        <f t="shared" si="7"/>
        <v>41380</v>
      </c>
      <c r="X73" s="456">
        <v>41383</v>
      </c>
      <c r="Y73" s="457"/>
      <c r="Z73" s="457"/>
      <c r="AA73" s="570">
        <v>2000</v>
      </c>
      <c r="AB73" s="457"/>
    </row>
    <row r="74" spans="1:28" s="350" customFormat="1" ht="25.5" x14ac:dyDescent="0.25">
      <c r="A74" s="315"/>
      <c r="B74" s="586" t="s">
        <v>1566</v>
      </c>
      <c r="C74" s="126"/>
      <c r="D74" s="187"/>
      <c r="E74" s="106"/>
      <c r="F74" s="107"/>
      <c r="G74" s="110"/>
      <c r="H74" s="110"/>
      <c r="I74" s="110"/>
      <c r="J74" s="110"/>
      <c r="K74" s="31"/>
      <c r="L74" s="31"/>
      <c r="M74" s="31"/>
      <c r="N74" s="31"/>
      <c r="O74" s="31"/>
      <c r="P74" s="31"/>
      <c r="Q74" s="31"/>
      <c r="R74" s="31"/>
      <c r="S74" s="31"/>
      <c r="T74" s="31"/>
      <c r="U74" s="31"/>
      <c r="V74" s="31"/>
      <c r="W74" s="31"/>
      <c r="X74" s="31"/>
      <c r="Y74" s="37"/>
      <c r="Z74" s="37"/>
      <c r="AA74" s="348"/>
      <c r="AB74" s="37"/>
    </row>
    <row r="75" spans="1:28" s="571" customFormat="1" x14ac:dyDescent="0.25">
      <c r="A75" s="568">
        <v>20</v>
      </c>
      <c r="B75" s="569" t="s">
        <v>1567</v>
      </c>
      <c r="C75" s="455" t="str">
        <f t="shared" si="5"/>
        <v xml:space="preserve">2C </v>
      </c>
      <c r="D75" s="567" t="s">
        <v>1495</v>
      </c>
      <c r="E75" s="573" t="s">
        <v>1568</v>
      </c>
      <c r="F75" s="569"/>
      <c r="G75" s="456"/>
      <c r="H75" s="456"/>
      <c r="I75" s="456"/>
      <c r="J75" s="456"/>
      <c r="K75" s="456">
        <f t="shared" si="0"/>
        <v>41360</v>
      </c>
      <c r="L75" s="456">
        <f t="shared" si="1"/>
        <v>41368</v>
      </c>
      <c r="M75" s="456">
        <f t="shared" si="1"/>
        <v>41368</v>
      </c>
      <c r="N75" s="456">
        <f t="shared" si="2"/>
        <v>41368</v>
      </c>
      <c r="O75" s="456">
        <f t="shared" si="3"/>
        <v>41369</v>
      </c>
      <c r="P75" s="456"/>
      <c r="Q75" s="456" t="s">
        <v>49</v>
      </c>
      <c r="R75" s="456" t="s">
        <v>49</v>
      </c>
      <c r="S75" s="456" t="s">
        <v>49</v>
      </c>
      <c r="T75" s="456" t="s">
        <v>49</v>
      </c>
      <c r="U75" s="456">
        <f t="shared" si="6"/>
        <v>41372</v>
      </c>
      <c r="V75" s="456">
        <f t="shared" si="6"/>
        <v>41376</v>
      </c>
      <c r="W75" s="456">
        <f t="shared" si="7"/>
        <v>41380</v>
      </c>
      <c r="X75" s="456">
        <v>41383</v>
      </c>
      <c r="Y75" s="457"/>
      <c r="Z75" s="457"/>
      <c r="AA75" s="570">
        <v>2000</v>
      </c>
      <c r="AB75" s="457"/>
    </row>
    <row r="76" spans="1:28" s="350" customFormat="1" x14ac:dyDescent="0.25">
      <c r="A76" s="315"/>
      <c r="B76" s="586" t="s">
        <v>1569</v>
      </c>
      <c r="C76" s="126"/>
      <c r="D76" s="187"/>
      <c r="E76" s="106"/>
      <c r="F76" s="107"/>
      <c r="G76" s="31"/>
      <c r="H76" s="31"/>
      <c r="I76" s="31"/>
      <c r="J76" s="31"/>
      <c r="K76" s="31"/>
      <c r="L76" s="31"/>
      <c r="M76" s="31"/>
      <c r="N76" s="31"/>
      <c r="O76" s="31"/>
      <c r="P76" s="31"/>
      <c r="Q76" s="31"/>
      <c r="R76" s="31"/>
      <c r="S76" s="31"/>
      <c r="T76" s="31"/>
      <c r="U76" s="31"/>
      <c r="V76" s="31"/>
      <c r="W76" s="31"/>
      <c r="X76" s="31"/>
      <c r="Y76" s="37"/>
      <c r="Z76" s="37"/>
      <c r="AA76" s="348"/>
      <c r="AB76" s="37"/>
    </row>
    <row r="77" spans="1:28" s="581" customFormat="1" ht="28.5" customHeight="1" x14ac:dyDescent="0.25">
      <c r="A77" s="578">
        <v>21</v>
      </c>
      <c r="B77" s="574" t="s">
        <v>1186</v>
      </c>
      <c r="C77" s="455" t="str">
        <f t="shared" si="5"/>
        <v xml:space="preserve">2C </v>
      </c>
      <c r="D77" s="567" t="s">
        <v>1495</v>
      </c>
      <c r="E77" s="579" t="s">
        <v>1570</v>
      </c>
      <c r="F77" s="569" t="s">
        <v>1571</v>
      </c>
      <c r="G77" s="572" t="s">
        <v>49</v>
      </c>
      <c r="H77" s="572" t="s">
        <v>49</v>
      </c>
      <c r="I77" s="572" t="s">
        <v>49</v>
      </c>
      <c r="J77" s="572" t="s">
        <v>49</v>
      </c>
      <c r="K77" s="456">
        <f t="shared" si="0"/>
        <v>41302</v>
      </c>
      <c r="L77" s="456">
        <f t="shared" si="1"/>
        <v>41310</v>
      </c>
      <c r="M77" s="456">
        <f t="shared" si="1"/>
        <v>41310</v>
      </c>
      <c r="N77" s="456">
        <f t="shared" si="2"/>
        <v>41310</v>
      </c>
      <c r="O77" s="456">
        <f t="shared" si="3"/>
        <v>41311</v>
      </c>
      <c r="P77" s="456">
        <f t="shared" si="4"/>
        <v>41314</v>
      </c>
      <c r="Q77" s="572" t="s">
        <v>49</v>
      </c>
      <c r="R77" s="572" t="s">
        <v>49</v>
      </c>
      <c r="S77" s="572" t="s">
        <v>49</v>
      </c>
      <c r="T77" s="572" t="s">
        <v>49</v>
      </c>
      <c r="U77" s="456">
        <f>SUM(V77-4)</f>
        <v>41314</v>
      </c>
      <c r="V77" s="456">
        <f>SUM(W77-4)</f>
        <v>41318</v>
      </c>
      <c r="W77" s="456">
        <f>SUM(X77-3)</f>
        <v>41322</v>
      </c>
      <c r="X77" s="572">
        <v>41325</v>
      </c>
      <c r="Y77" s="576"/>
      <c r="Z77" s="576"/>
      <c r="AA77" s="580">
        <v>25000</v>
      </c>
      <c r="AB77" s="577"/>
    </row>
    <row r="78" spans="1:28" s="117" customFormat="1" ht="13.15" customHeight="1" x14ac:dyDescent="0.25">
      <c r="A78" s="315"/>
      <c r="B78" s="587" t="s">
        <v>1572</v>
      </c>
      <c r="C78" s="126"/>
      <c r="D78" s="187"/>
      <c r="E78" s="109"/>
      <c r="F78" s="107"/>
      <c r="G78" s="110"/>
      <c r="H78" s="110"/>
      <c r="I78" s="110"/>
      <c r="J78" s="110"/>
      <c r="K78" s="31"/>
      <c r="L78" s="31"/>
      <c r="M78" s="31"/>
      <c r="N78" s="31"/>
      <c r="O78" s="31"/>
      <c r="P78" s="31"/>
      <c r="Q78" s="110"/>
      <c r="R78" s="110"/>
      <c r="S78" s="110"/>
      <c r="T78" s="110"/>
      <c r="U78" s="31"/>
      <c r="V78" s="31"/>
      <c r="W78" s="31"/>
      <c r="X78" s="110"/>
      <c r="Y78" s="316"/>
      <c r="Z78" s="316"/>
      <c r="AA78" s="351"/>
      <c r="AB78" s="44"/>
    </row>
    <row r="79" spans="1:28" s="581" customFormat="1" ht="32.25" customHeight="1" x14ac:dyDescent="0.25">
      <c r="A79" s="568">
        <v>22</v>
      </c>
      <c r="B79" s="574" t="s">
        <v>1187</v>
      </c>
      <c r="C79" s="455" t="str">
        <f t="shared" si="5"/>
        <v xml:space="preserve">2C </v>
      </c>
      <c r="D79" s="567" t="s">
        <v>1495</v>
      </c>
      <c r="E79" s="579" t="s">
        <v>1573</v>
      </c>
      <c r="F79" s="569" t="s">
        <v>1574</v>
      </c>
      <c r="G79" s="456" t="s">
        <v>49</v>
      </c>
      <c r="H79" s="456" t="s">
        <v>49</v>
      </c>
      <c r="I79" s="456" t="s">
        <v>49</v>
      </c>
      <c r="J79" s="456" t="s">
        <v>49</v>
      </c>
      <c r="K79" s="456">
        <f t="shared" ref="K79:K89" si="16">SUM(L79-8)</f>
        <v>41311</v>
      </c>
      <c r="L79" s="456">
        <f t="shared" ref="L79:M151" si="17">SUM(M79*1)</f>
        <v>41319</v>
      </c>
      <c r="M79" s="456">
        <f t="shared" si="17"/>
        <v>41319</v>
      </c>
      <c r="N79" s="456">
        <f t="shared" ref="N79:N89" si="18">SUM(O79-1)</f>
        <v>41319</v>
      </c>
      <c r="O79" s="456">
        <f t="shared" ref="O79:O89" si="19">SUM(U79-3)</f>
        <v>41320</v>
      </c>
      <c r="P79" s="456">
        <f t="shared" ref="P79:P89" si="20">SUM(U79*1)</f>
        <v>41323</v>
      </c>
      <c r="Q79" s="456" t="s">
        <v>49</v>
      </c>
      <c r="R79" s="456" t="s">
        <v>49</v>
      </c>
      <c r="S79" s="456" t="s">
        <v>49</v>
      </c>
      <c r="T79" s="456" t="s">
        <v>49</v>
      </c>
      <c r="U79" s="456">
        <f t="shared" ref="U79:V151" si="21">SUM(V79-4)</f>
        <v>41323</v>
      </c>
      <c r="V79" s="456">
        <f t="shared" si="21"/>
        <v>41327</v>
      </c>
      <c r="W79" s="456">
        <f t="shared" ref="W79:W89" si="22">SUM(X79-3)</f>
        <v>41331</v>
      </c>
      <c r="X79" s="572">
        <v>41334</v>
      </c>
      <c r="Y79" s="576"/>
      <c r="Z79" s="576"/>
      <c r="AA79" s="580">
        <v>10000</v>
      </c>
      <c r="AB79" s="577"/>
    </row>
    <row r="80" spans="1:28" s="117" customFormat="1" ht="13.15" customHeight="1" x14ac:dyDescent="0.25">
      <c r="A80" s="315"/>
      <c r="B80" s="588" t="s">
        <v>1575</v>
      </c>
      <c r="C80" s="126"/>
      <c r="D80" s="187"/>
      <c r="E80" s="109"/>
      <c r="F80" s="107"/>
      <c r="G80" s="31"/>
      <c r="H80" s="31"/>
      <c r="I80" s="31"/>
      <c r="J80" s="31"/>
      <c r="K80" s="31"/>
      <c r="L80" s="31"/>
      <c r="M80" s="31"/>
      <c r="N80" s="31"/>
      <c r="O80" s="31"/>
      <c r="P80" s="31"/>
      <c r="Q80" s="31"/>
      <c r="R80" s="31"/>
      <c r="S80" s="31"/>
      <c r="T80" s="31"/>
      <c r="U80" s="31"/>
      <c r="V80" s="31"/>
      <c r="W80" s="31"/>
      <c r="X80" s="110"/>
      <c r="Y80" s="316"/>
      <c r="Z80" s="316"/>
      <c r="AA80" s="351"/>
      <c r="AB80" s="44"/>
    </row>
    <row r="81" spans="1:28" s="117" customFormat="1" ht="13.15" customHeight="1" x14ac:dyDescent="0.25">
      <c r="A81" s="315"/>
      <c r="B81" s="588" t="s">
        <v>1576</v>
      </c>
      <c r="C81" s="126"/>
      <c r="D81" s="187"/>
      <c r="E81" s="109"/>
      <c r="F81" s="107"/>
      <c r="G81" s="31"/>
      <c r="H81" s="31"/>
      <c r="I81" s="31"/>
      <c r="J81" s="31"/>
      <c r="K81" s="31"/>
      <c r="L81" s="31"/>
      <c r="M81" s="31"/>
      <c r="N81" s="31"/>
      <c r="O81" s="31"/>
      <c r="P81" s="31"/>
      <c r="Q81" s="31"/>
      <c r="R81" s="31"/>
      <c r="S81" s="31"/>
      <c r="T81" s="31"/>
      <c r="U81" s="31"/>
      <c r="V81" s="31"/>
      <c r="W81" s="31"/>
      <c r="X81" s="110"/>
      <c r="Y81" s="316"/>
      <c r="Z81" s="316"/>
      <c r="AA81" s="351"/>
      <c r="AB81" s="44"/>
    </row>
    <row r="82" spans="1:28" s="117" customFormat="1" ht="13.15" customHeight="1" x14ac:dyDescent="0.25">
      <c r="A82" s="315"/>
      <c r="B82" s="588" t="s">
        <v>1577</v>
      </c>
      <c r="C82" s="126"/>
      <c r="D82" s="187"/>
      <c r="E82" s="109"/>
      <c r="F82" s="107"/>
      <c r="G82" s="31"/>
      <c r="H82" s="31"/>
      <c r="I82" s="31"/>
      <c r="J82" s="31"/>
      <c r="K82" s="31"/>
      <c r="L82" s="31"/>
      <c r="M82" s="31"/>
      <c r="N82" s="31"/>
      <c r="O82" s="31"/>
      <c r="P82" s="31"/>
      <c r="Q82" s="31"/>
      <c r="R82" s="31"/>
      <c r="S82" s="31"/>
      <c r="T82" s="31"/>
      <c r="U82" s="31"/>
      <c r="V82" s="31"/>
      <c r="W82" s="31"/>
      <c r="X82" s="110"/>
      <c r="Y82" s="316"/>
      <c r="Z82" s="316"/>
      <c r="AA82" s="351"/>
      <c r="AB82" s="44"/>
    </row>
    <row r="83" spans="1:28" s="581" customFormat="1" ht="32.25" customHeight="1" x14ac:dyDescent="0.25">
      <c r="A83" s="578">
        <v>23</v>
      </c>
      <c r="B83" s="574" t="s">
        <v>1188</v>
      </c>
      <c r="C83" s="455" t="str">
        <f t="shared" si="5"/>
        <v xml:space="preserve">2C </v>
      </c>
      <c r="D83" s="567" t="s">
        <v>1495</v>
      </c>
      <c r="E83" s="579" t="s">
        <v>1578</v>
      </c>
      <c r="F83" s="577" t="s">
        <v>1579</v>
      </c>
      <c r="G83" s="456" t="s">
        <v>49</v>
      </c>
      <c r="H83" s="456" t="s">
        <v>49</v>
      </c>
      <c r="I83" s="456" t="s">
        <v>49</v>
      </c>
      <c r="J83" s="456" t="s">
        <v>49</v>
      </c>
      <c r="K83" s="456">
        <f t="shared" si="16"/>
        <v>41360</v>
      </c>
      <c r="L83" s="456">
        <f t="shared" si="17"/>
        <v>41368</v>
      </c>
      <c r="M83" s="456">
        <f t="shared" si="17"/>
        <v>41368</v>
      </c>
      <c r="N83" s="456">
        <f t="shared" si="18"/>
        <v>41368</v>
      </c>
      <c r="O83" s="456">
        <f t="shared" si="19"/>
        <v>41369</v>
      </c>
      <c r="P83" s="456">
        <f t="shared" si="20"/>
        <v>41372</v>
      </c>
      <c r="Q83" s="456" t="s">
        <v>49</v>
      </c>
      <c r="R83" s="456" t="s">
        <v>49</v>
      </c>
      <c r="S83" s="456" t="s">
        <v>49</v>
      </c>
      <c r="T83" s="456" t="s">
        <v>49</v>
      </c>
      <c r="U83" s="456">
        <f t="shared" si="21"/>
        <v>41372</v>
      </c>
      <c r="V83" s="456">
        <f t="shared" si="21"/>
        <v>41376</v>
      </c>
      <c r="W83" s="456">
        <f t="shared" si="22"/>
        <v>41380</v>
      </c>
      <c r="X83" s="572">
        <v>41383</v>
      </c>
      <c r="Y83" s="576"/>
      <c r="Z83" s="576"/>
      <c r="AA83" s="580">
        <v>5000</v>
      </c>
      <c r="AB83" s="577"/>
    </row>
    <row r="84" spans="1:28" s="117" customFormat="1" ht="13.15" customHeight="1" x14ac:dyDescent="0.25">
      <c r="A84" s="315"/>
      <c r="B84" s="589" t="s">
        <v>1580</v>
      </c>
      <c r="C84" s="126"/>
      <c r="D84" s="187"/>
      <c r="E84" s="109"/>
      <c r="F84" s="107"/>
      <c r="G84" s="31"/>
      <c r="H84" s="31"/>
      <c r="I84" s="31"/>
      <c r="J84" s="31"/>
      <c r="K84" s="31"/>
      <c r="L84" s="31"/>
      <c r="M84" s="31"/>
      <c r="N84" s="31"/>
      <c r="O84" s="31"/>
      <c r="P84" s="31"/>
      <c r="Q84" s="31"/>
      <c r="R84" s="31"/>
      <c r="S84" s="31"/>
      <c r="T84" s="31"/>
      <c r="U84" s="31"/>
      <c r="V84" s="31"/>
      <c r="W84" s="31"/>
      <c r="X84" s="110"/>
      <c r="Y84" s="316"/>
      <c r="Z84" s="316"/>
      <c r="AA84" s="351"/>
      <c r="AB84" s="44"/>
    </row>
    <row r="85" spans="1:28" s="117" customFormat="1" ht="13.15" customHeight="1" x14ac:dyDescent="0.25">
      <c r="A85" s="315"/>
      <c r="B85" s="589" t="s">
        <v>1581</v>
      </c>
      <c r="C85" s="126"/>
      <c r="D85" s="187"/>
      <c r="E85" s="109"/>
      <c r="F85" s="107"/>
      <c r="G85" s="31"/>
      <c r="H85" s="31"/>
      <c r="I85" s="31"/>
      <c r="J85" s="31"/>
      <c r="K85" s="31"/>
      <c r="L85" s="31"/>
      <c r="M85" s="31"/>
      <c r="N85" s="31"/>
      <c r="O85" s="31"/>
      <c r="P85" s="31"/>
      <c r="Q85" s="31"/>
      <c r="R85" s="31"/>
      <c r="S85" s="31"/>
      <c r="T85" s="31"/>
      <c r="U85" s="31"/>
      <c r="V85" s="31"/>
      <c r="W85" s="31"/>
      <c r="X85" s="110"/>
      <c r="Y85" s="316"/>
      <c r="Z85" s="316"/>
      <c r="AA85" s="351"/>
      <c r="AB85" s="44"/>
    </row>
    <row r="86" spans="1:28" s="117" customFormat="1" ht="13.15" customHeight="1" x14ac:dyDescent="0.25">
      <c r="A86" s="315"/>
      <c r="B86" s="589" t="s">
        <v>1582</v>
      </c>
      <c r="C86" s="126"/>
      <c r="D86" s="187"/>
      <c r="E86" s="109"/>
      <c r="F86" s="107"/>
      <c r="G86" s="31"/>
      <c r="H86" s="31"/>
      <c r="I86" s="31"/>
      <c r="J86" s="31"/>
      <c r="K86" s="31"/>
      <c r="L86" s="31"/>
      <c r="M86" s="31"/>
      <c r="N86" s="31"/>
      <c r="O86" s="31"/>
      <c r="P86" s="31"/>
      <c r="Q86" s="31"/>
      <c r="R86" s="31"/>
      <c r="S86" s="31"/>
      <c r="T86" s="31"/>
      <c r="U86" s="31"/>
      <c r="V86" s="31"/>
      <c r="W86" s="31"/>
      <c r="X86" s="110"/>
      <c r="Y86" s="316"/>
      <c r="Z86" s="316"/>
      <c r="AA86" s="351"/>
      <c r="AB86" s="44"/>
    </row>
    <row r="87" spans="1:28" s="581" customFormat="1" ht="32.25" customHeight="1" x14ac:dyDescent="0.25">
      <c r="A87" s="568">
        <v>24</v>
      </c>
      <c r="B87" s="574" t="s">
        <v>466</v>
      </c>
      <c r="C87" s="455" t="str">
        <f t="shared" si="5"/>
        <v xml:space="preserve">2C </v>
      </c>
      <c r="D87" s="567" t="s">
        <v>1495</v>
      </c>
      <c r="E87" s="579" t="s">
        <v>1583</v>
      </c>
      <c r="F87" s="569" t="s">
        <v>1584</v>
      </c>
      <c r="G87" s="456" t="s">
        <v>49</v>
      </c>
      <c r="H87" s="456" t="s">
        <v>49</v>
      </c>
      <c r="I87" s="456" t="s">
        <v>49</v>
      </c>
      <c r="J87" s="456" t="s">
        <v>49</v>
      </c>
      <c r="K87" s="456">
        <f t="shared" si="16"/>
        <v>41360</v>
      </c>
      <c r="L87" s="456">
        <f t="shared" si="17"/>
        <v>41368</v>
      </c>
      <c r="M87" s="456">
        <f t="shared" si="17"/>
        <v>41368</v>
      </c>
      <c r="N87" s="456">
        <f t="shared" si="18"/>
        <v>41368</v>
      </c>
      <c r="O87" s="456">
        <f t="shared" si="19"/>
        <v>41369</v>
      </c>
      <c r="P87" s="456">
        <f t="shared" si="20"/>
        <v>41372</v>
      </c>
      <c r="Q87" s="456" t="s">
        <v>49</v>
      </c>
      <c r="R87" s="456" t="s">
        <v>49</v>
      </c>
      <c r="S87" s="456" t="s">
        <v>49</v>
      </c>
      <c r="T87" s="456" t="s">
        <v>49</v>
      </c>
      <c r="U87" s="456">
        <f t="shared" si="21"/>
        <v>41372</v>
      </c>
      <c r="V87" s="456">
        <f t="shared" si="21"/>
        <v>41376</v>
      </c>
      <c r="W87" s="456">
        <f t="shared" si="22"/>
        <v>41380</v>
      </c>
      <c r="X87" s="456">
        <v>41383</v>
      </c>
      <c r="Y87" s="576"/>
      <c r="Z87" s="576"/>
      <c r="AA87" s="580">
        <v>3000</v>
      </c>
      <c r="AB87" s="577"/>
    </row>
    <row r="88" spans="1:28" s="117" customFormat="1" ht="13.15" customHeight="1" x14ac:dyDescent="0.25">
      <c r="A88" s="315"/>
      <c r="B88" s="589" t="s">
        <v>1585</v>
      </c>
      <c r="C88" s="126"/>
      <c r="D88" s="187"/>
      <c r="E88" s="109"/>
      <c r="F88" s="107"/>
      <c r="G88" s="31"/>
      <c r="H88" s="31"/>
      <c r="I88" s="31"/>
      <c r="J88" s="31"/>
      <c r="K88" s="31"/>
      <c r="L88" s="31"/>
      <c r="M88" s="31"/>
      <c r="N88" s="31"/>
      <c r="O88" s="31"/>
      <c r="P88" s="31"/>
      <c r="Q88" s="31"/>
      <c r="R88" s="31"/>
      <c r="S88" s="31"/>
      <c r="T88" s="31"/>
      <c r="U88" s="31"/>
      <c r="V88" s="31"/>
      <c r="W88" s="31"/>
      <c r="X88" s="31"/>
      <c r="Y88" s="316"/>
      <c r="Z88" s="316"/>
      <c r="AA88" s="351"/>
      <c r="AB88" s="44"/>
    </row>
    <row r="89" spans="1:28" s="581" customFormat="1" ht="32.25" customHeight="1" x14ac:dyDescent="0.25">
      <c r="A89" s="578">
        <v>25</v>
      </c>
      <c r="B89" s="574" t="s">
        <v>1189</v>
      </c>
      <c r="C89" s="455" t="str">
        <f t="shared" si="5"/>
        <v xml:space="preserve">2C </v>
      </c>
      <c r="D89" s="567" t="s">
        <v>1495</v>
      </c>
      <c r="E89" s="579" t="s">
        <v>1586</v>
      </c>
      <c r="F89" s="569" t="s">
        <v>1587</v>
      </c>
      <c r="G89" s="456" t="s">
        <v>49</v>
      </c>
      <c r="H89" s="456" t="s">
        <v>49</v>
      </c>
      <c r="I89" s="456" t="s">
        <v>49</v>
      </c>
      <c r="J89" s="456" t="s">
        <v>49</v>
      </c>
      <c r="K89" s="456">
        <f t="shared" si="16"/>
        <v>41360</v>
      </c>
      <c r="L89" s="456">
        <f t="shared" si="17"/>
        <v>41368</v>
      </c>
      <c r="M89" s="456">
        <f t="shared" si="17"/>
        <v>41368</v>
      </c>
      <c r="N89" s="456">
        <f t="shared" si="18"/>
        <v>41368</v>
      </c>
      <c r="O89" s="456">
        <f t="shared" si="19"/>
        <v>41369</v>
      </c>
      <c r="P89" s="456">
        <f t="shared" si="20"/>
        <v>41372</v>
      </c>
      <c r="Q89" s="456" t="s">
        <v>49</v>
      </c>
      <c r="R89" s="456" t="s">
        <v>49</v>
      </c>
      <c r="S89" s="456" t="s">
        <v>49</v>
      </c>
      <c r="T89" s="456" t="s">
        <v>49</v>
      </c>
      <c r="U89" s="456">
        <f t="shared" si="21"/>
        <v>41372</v>
      </c>
      <c r="V89" s="456">
        <f t="shared" si="21"/>
        <v>41376</v>
      </c>
      <c r="W89" s="456">
        <f t="shared" si="22"/>
        <v>41380</v>
      </c>
      <c r="X89" s="456">
        <v>41383</v>
      </c>
      <c r="Y89" s="576"/>
      <c r="Z89" s="576"/>
      <c r="AA89" s="580">
        <v>10000</v>
      </c>
      <c r="AB89" s="577"/>
    </row>
    <row r="90" spans="1:28" s="117" customFormat="1" ht="13.15" customHeight="1" x14ac:dyDescent="0.25">
      <c r="A90" s="315"/>
      <c r="B90" s="586" t="s">
        <v>1588</v>
      </c>
      <c r="C90" s="126"/>
      <c r="D90" s="187"/>
      <c r="E90" s="106"/>
      <c r="F90" s="107"/>
      <c r="G90" s="48"/>
      <c r="H90" s="48"/>
      <c r="I90" s="48"/>
      <c r="J90" s="48"/>
      <c r="K90" s="48"/>
      <c r="L90" s="48"/>
      <c r="M90" s="48"/>
      <c r="N90" s="48"/>
      <c r="O90" s="48"/>
      <c r="P90" s="48"/>
      <c r="Q90" s="48"/>
      <c r="R90" s="48"/>
      <c r="S90" s="48"/>
      <c r="T90" s="48"/>
      <c r="U90" s="48"/>
      <c r="V90" s="48"/>
      <c r="W90" s="48"/>
      <c r="X90" s="48"/>
      <c r="Y90" s="228"/>
      <c r="Z90" s="228"/>
      <c r="AA90" s="348"/>
      <c r="AB90" s="193"/>
    </row>
    <row r="91" spans="1:28" s="581" customFormat="1" ht="32.25" customHeight="1" x14ac:dyDescent="0.25">
      <c r="A91" s="568">
        <v>26</v>
      </c>
      <c r="B91" s="584" t="s">
        <v>1190</v>
      </c>
      <c r="C91" s="455" t="str">
        <f t="shared" si="5"/>
        <v xml:space="preserve">2C </v>
      </c>
      <c r="D91" s="567" t="s">
        <v>1495</v>
      </c>
      <c r="E91" s="573" t="s">
        <v>1589</v>
      </c>
      <c r="F91" s="569" t="s">
        <v>1590</v>
      </c>
      <c r="G91" s="582" t="s">
        <v>49</v>
      </c>
      <c r="H91" s="582" t="s">
        <v>49</v>
      </c>
      <c r="I91" s="582" t="s">
        <v>49</v>
      </c>
      <c r="J91" s="582" t="s">
        <v>49</v>
      </c>
      <c r="K91" s="582">
        <f t="shared" ref="K91:K151" si="23">SUM(L91-8)</f>
        <v>41311</v>
      </c>
      <c r="L91" s="582">
        <f t="shared" si="17"/>
        <v>41319</v>
      </c>
      <c r="M91" s="582">
        <f t="shared" si="17"/>
        <v>41319</v>
      </c>
      <c r="N91" s="582">
        <f t="shared" ref="N91:N151" si="24">SUM(O91-1)</f>
        <v>41319</v>
      </c>
      <c r="O91" s="582">
        <f t="shared" ref="O91:O151" si="25">SUM(U91-3)</f>
        <v>41320</v>
      </c>
      <c r="P91" s="582">
        <f t="shared" ref="P91:P151" si="26">SUM(U91*1)</f>
        <v>41323</v>
      </c>
      <c r="Q91" s="582" t="s">
        <v>49</v>
      </c>
      <c r="R91" s="582" t="s">
        <v>49</v>
      </c>
      <c r="S91" s="582" t="s">
        <v>49</v>
      </c>
      <c r="T91" s="582" t="s">
        <v>49</v>
      </c>
      <c r="U91" s="582">
        <f t="shared" si="21"/>
        <v>41323</v>
      </c>
      <c r="V91" s="582">
        <f t="shared" si="21"/>
        <v>41327</v>
      </c>
      <c r="W91" s="582">
        <f t="shared" ref="W91:W151" si="27">SUM(X91-3)</f>
        <v>41331</v>
      </c>
      <c r="X91" s="582">
        <v>41334</v>
      </c>
      <c r="Y91" s="583"/>
      <c r="Z91" s="583"/>
      <c r="AA91" s="570">
        <v>3000</v>
      </c>
      <c r="AB91" s="569"/>
    </row>
    <row r="92" spans="1:28" s="117" customFormat="1" ht="13.15" customHeight="1" x14ac:dyDescent="0.25">
      <c r="A92" s="315"/>
      <c r="B92" s="586" t="s">
        <v>1591</v>
      </c>
      <c r="C92" s="126"/>
      <c r="D92" s="187"/>
      <c r="E92" s="106"/>
      <c r="F92" s="107"/>
      <c r="G92" s="48"/>
      <c r="H92" s="48"/>
      <c r="I92" s="48"/>
      <c r="J92" s="48"/>
      <c r="K92" s="48"/>
      <c r="L92" s="48"/>
      <c r="M92" s="48"/>
      <c r="N92" s="48"/>
      <c r="O92" s="48"/>
      <c r="P92" s="48"/>
      <c r="Q92" s="48"/>
      <c r="R92" s="48"/>
      <c r="S92" s="48"/>
      <c r="T92" s="48"/>
      <c r="U92" s="48"/>
      <c r="V92" s="48"/>
      <c r="W92" s="48"/>
      <c r="X92" s="48"/>
      <c r="Y92" s="228"/>
      <c r="Z92" s="228"/>
      <c r="AA92" s="348"/>
      <c r="AB92" s="193"/>
    </row>
    <row r="93" spans="1:28" s="117" customFormat="1" ht="13.15" customHeight="1" x14ac:dyDescent="0.25">
      <c r="A93" s="315"/>
      <c r="B93" s="586" t="s">
        <v>1592</v>
      </c>
      <c r="C93" s="126"/>
      <c r="D93" s="187"/>
      <c r="E93" s="106"/>
      <c r="F93" s="107"/>
      <c r="G93" s="48"/>
      <c r="H93" s="48"/>
      <c r="I93" s="48"/>
      <c r="J93" s="48"/>
      <c r="K93" s="48"/>
      <c r="L93" s="48"/>
      <c r="M93" s="48"/>
      <c r="N93" s="48"/>
      <c r="O93" s="48"/>
      <c r="P93" s="48"/>
      <c r="Q93" s="48"/>
      <c r="R93" s="48"/>
      <c r="S93" s="48"/>
      <c r="T93" s="48"/>
      <c r="U93" s="48"/>
      <c r="V93" s="48"/>
      <c r="W93" s="48"/>
      <c r="X93" s="48"/>
      <c r="Y93" s="228"/>
      <c r="Z93" s="228"/>
      <c r="AA93" s="348"/>
      <c r="AB93" s="193"/>
    </row>
    <row r="94" spans="1:28" s="117" customFormat="1" ht="13.15" customHeight="1" x14ac:dyDescent="0.25">
      <c r="A94" s="315"/>
      <c r="B94" s="586" t="s">
        <v>1593</v>
      </c>
      <c r="C94" s="126"/>
      <c r="D94" s="187"/>
      <c r="E94" s="106"/>
      <c r="F94" s="107"/>
      <c r="G94" s="48"/>
      <c r="H94" s="48"/>
      <c r="I94" s="48"/>
      <c r="J94" s="48"/>
      <c r="K94" s="48"/>
      <c r="L94" s="48"/>
      <c r="M94" s="48"/>
      <c r="N94" s="48"/>
      <c r="O94" s="48"/>
      <c r="P94" s="48"/>
      <c r="Q94" s="48"/>
      <c r="R94" s="48"/>
      <c r="S94" s="48"/>
      <c r="T94" s="48"/>
      <c r="U94" s="48"/>
      <c r="V94" s="48"/>
      <c r="W94" s="48"/>
      <c r="X94" s="48"/>
      <c r="Y94" s="228"/>
      <c r="Z94" s="228"/>
      <c r="AA94" s="348"/>
      <c r="AB94" s="193"/>
    </row>
    <row r="95" spans="1:28" s="117" customFormat="1" ht="13.15" customHeight="1" x14ac:dyDescent="0.25">
      <c r="A95" s="315"/>
      <c r="B95" s="586" t="s">
        <v>1594</v>
      </c>
      <c r="C95" s="126"/>
      <c r="D95" s="187"/>
      <c r="E95" s="106"/>
      <c r="F95" s="107"/>
      <c r="G95" s="48"/>
      <c r="H95" s="48"/>
      <c r="I95" s="48"/>
      <c r="J95" s="48"/>
      <c r="K95" s="48"/>
      <c r="L95" s="48"/>
      <c r="M95" s="48"/>
      <c r="N95" s="48"/>
      <c r="O95" s="48"/>
      <c r="P95" s="48"/>
      <c r="Q95" s="48"/>
      <c r="R95" s="48"/>
      <c r="S95" s="48"/>
      <c r="T95" s="48"/>
      <c r="U95" s="48"/>
      <c r="V95" s="48"/>
      <c r="W95" s="48"/>
      <c r="X95" s="48"/>
      <c r="Y95" s="228"/>
      <c r="Z95" s="228"/>
      <c r="AA95" s="348"/>
      <c r="AB95" s="193"/>
    </row>
    <row r="96" spans="1:28" s="581" customFormat="1" ht="32.25" customHeight="1" x14ac:dyDescent="0.25">
      <c r="A96" s="568">
        <v>27</v>
      </c>
      <c r="B96" s="584" t="s">
        <v>1191</v>
      </c>
      <c r="C96" s="455" t="str">
        <f t="shared" si="5"/>
        <v>3C</v>
      </c>
      <c r="D96" s="567" t="s">
        <v>1495</v>
      </c>
      <c r="E96" s="573" t="s">
        <v>1595</v>
      </c>
      <c r="F96" s="569" t="s">
        <v>1596</v>
      </c>
      <c r="G96" s="582" t="s">
        <v>49</v>
      </c>
      <c r="H96" s="582" t="s">
        <v>49</v>
      </c>
      <c r="I96" s="582" t="s">
        <v>49</v>
      </c>
      <c r="J96" s="582" t="s">
        <v>49</v>
      </c>
      <c r="K96" s="582">
        <f t="shared" si="23"/>
        <v>41311</v>
      </c>
      <c r="L96" s="582">
        <f t="shared" si="17"/>
        <v>41319</v>
      </c>
      <c r="M96" s="582">
        <f t="shared" si="17"/>
        <v>41319</v>
      </c>
      <c r="N96" s="582">
        <f t="shared" si="24"/>
        <v>41319</v>
      </c>
      <c r="O96" s="582">
        <f t="shared" si="25"/>
        <v>41320</v>
      </c>
      <c r="P96" s="582">
        <f t="shared" si="26"/>
        <v>41323</v>
      </c>
      <c r="Q96" s="582" t="s">
        <v>49</v>
      </c>
      <c r="R96" s="582" t="s">
        <v>49</v>
      </c>
      <c r="S96" s="582" t="s">
        <v>49</v>
      </c>
      <c r="T96" s="582" t="s">
        <v>49</v>
      </c>
      <c r="U96" s="582">
        <f t="shared" si="21"/>
        <v>41323</v>
      </c>
      <c r="V96" s="582">
        <f t="shared" si="21"/>
        <v>41327</v>
      </c>
      <c r="W96" s="582">
        <f t="shared" si="27"/>
        <v>41331</v>
      </c>
      <c r="X96" s="582">
        <v>41334</v>
      </c>
      <c r="Y96" s="583"/>
      <c r="Z96" s="583"/>
      <c r="AA96" s="570">
        <v>122000</v>
      </c>
      <c r="AB96" s="569"/>
    </row>
    <row r="97" spans="1:28" s="117" customFormat="1" ht="13.15" customHeight="1" x14ac:dyDescent="0.25">
      <c r="A97" s="315"/>
      <c r="B97" s="146" t="s">
        <v>1597</v>
      </c>
      <c r="C97" s="126"/>
      <c r="D97" s="187"/>
      <c r="E97" s="112"/>
      <c r="F97" s="318"/>
      <c r="G97" s="31"/>
      <c r="H97" s="31"/>
      <c r="I97" s="31"/>
      <c r="J97" s="31"/>
      <c r="K97" s="31"/>
      <c r="L97" s="31"/>
      <c r="M97" s="31"/>
      <c r="N97" s="31"/>
      <c r="O97" s="31"/>
      <c r="P97" s="31"/>
      <c r="Q97" s="31"/>
      <c r="R97" s="31"/>
      <c r="S97" s="31"/>
      <c r="T97" s="31"/>
      <c r="U97" s="31"/>
      <c r="V97" s="31"/>
      <c r="W97" s="31"/>
      <c r="X97" s="31"/>
      <c r="Y97" s="316"/>
      <c r="Z97" s="316"/>
      <c r="AA97" s="351"/>
      <c r="AB97" s="316"/>
    </row>
    <row r="98" spans="1:28" s="117" customFormat="1" ht="25.15" customHeight="1" x14ac:dyDescent="0.25">
      <c r="A98" s="315"/>
      <c r="B98" s="146" t="s">
        <v>1598</v>
      </c>
      <c r="C98" s="126"/>
      <c r="D98" s="187"/>
      <c r="E98" s="112"/>
      <c r="F98" s="318"/>
      <c r="G98" s="31"/>
      <c r="H98" s="31"/>
      <c r="I98" s="31"/>
      <c r="J98" s="31"/>
      <c r="K98" s="31"/>
      <c r="L98" s="31"/>
      <c r="M98" s="31"/>
      <c r="N98" s="31"/>
      <c r="O98" s="31"/>
      <c r="P98" s="31"/>
      <c r="Q98" s="31"/>
      <c r="R98" s="31"/>
      <c r="S98" s="31"/>
      <c r="T98" s="31"/>
      <c r="U98" s="31"/>
      <c r="V98" s="31"/>
      <c r="W98" s="31"/>
      <c r="X98" s="31"/>
      <c r="Y98" s="316"/>
      <c r="Z98" s="316"/>
      <c r="AA98" s="351"/>
      <c r="AB98" s="316"/>
    </row>
    <row r="99" spans="1:28" s="117" customFormat="1" ht="13.15" customHeight="1" x14ac:dyDescent="0.25">
      <c r="A99" s="315"/>
      <c r="B99" s="146" t="s">
        <v>1599</v>
      </c>
      <c r="C99" s="126"/>
      <c r="D99" s="187"/>
      <c r="E99" s="112"/>
      <c r="F99" s="318"/>
      <c r="G99" s="31"/>
      <c r="H99" s="31"/>
      <c r="I99" s="31"/>
      <c r="J99" s="31"/>
      <c r="K99" s="31"/>
      <c r="L99" s="31"/>
      <c r="M99" s="31"/>
      <c r="N99" s="31"/>
      <c r="O99" s="31"/>
      <c r="P99" s="31"/>
      <c r="Q99" s="31"/>
      <c r="R99" s="31"/>
      <c r="S99" s="31"/>
      <c r="T99" s="31"/>
      <c r="U99" s="31"/>
      <c r="V99" s="31"/>
      <c r="W99" s="31"/>
      <c r="X99" s="31"/>
      <c r="Y99" s="316"/>
      <c r="Z99" s="316"/>
      <c r="AA99" s="351"/>
      <c r="AB99" s="316"/>
    </row>
    <row r="100" spans="1:28" s="117" customFormat="1" ht="13.15" customHeight="1" x14ac:dyDescent="0.25">
      <c r="A100" s="315"/>
      <c r="B100" s="146" t="s">
        <v>1600</v>
      </c>
      <c r="C100" s="126"/>
      <c r="D100" s="187"/>
      <c r="E100" s="112"/>
      <c r="F100" s="318"/>
      <c r="G100" s="31"/>
      <c r="H100" s="31"/>
      <c r="I100" s="31"/>
      <c r="J100" s="31"/>
      <c r="K100" s="31"/>
      <c r="L100" s="31"/>
      <c r="M100" s="31"/>
      <c r="N100" s="31"/>
      <c r="O100" s="31"/>
      <c r="P100" s="31"/>
      <c r="Q100" s="31"/>
      <c r="R100" s="31"/>
      <c r="S100" s="31"/>
      <c r="T100" s="31"/>
      <c r="U100" s="31"/>
      <c r="V100" s="31"/>
      <c r="W100" s="31"/>
      <c r="X100" s="31"/>
      <c r="Y100" s="316"/>
      <c r="Z100" s="316"/>
      <c r="AA100" s="351"/>
      <c r="AB100" s="316"/>
    </row>
    <row r="101" spans="1:28" s="117" customFormat="1" ht="13.15" customHeight="1" x14ac:dyDescent="0.25">
      <c r="A101" s="315"/>
      <c r="B101" s="146" t="s">
        <v>1601</v>
      </c>
      <c r="C101" s="126"/>
      <c r="D101" s="187"/>
      <c r="E101" s="112"/>
      <c r="F101" s="318"/>
      <c r="G101" s="31"/>
      <c r="H101" s="31"/>
      <c r="I101" s="31"/>
      <c r="J101" s="31"/>
      <c r="K101" s="31"/>
      <c r="L101" s="31"/>
      <c r="M101" s="31"/>
      <c r="N101" s="31"/>
      <c r="O101" s="31"/>
      <c r="P101" s="31"/>
      <c r="Q101" s="31"/>
      <c r="R101" s="31"/>
      <c r="S101" s="31"/>
      <c r="T101" s="31"/>
      <c r="U101" s="31"/>
      <c r="V101" s="31"/>
      <c r="W101" s="31"/>
      <c r="X101" s="31"/>
      <c r="Y101" s="316"/>
      <c r="Z101" s="316"/>
      <c r="AA101" s="351"/>
      <c r="AB101" s="316"/>
    </row>
    <row r="102" spans="1:28" s="117" customFormat="1" ht="13.15" customHeight="1" x14ac:dyDescent="0.25">
      <c r="A102" s="315"/>
      <c r="B102" s="146" t="s">
        <v>1602</v>
      </c>
      <c r="C102" s="126"/>
      <c r="D102" s="187"/>
      <c r="E102" s="112"/>
      <c r="F102" s="318"/>
      <c r="G102" s="31"/>
      <c r="H102" s="31"/>
      <c r="I102" s="31"/>
      <c r="J102" s="31"/>
      <c r="K102" s="31"/>
      <c r="L102" s="31"/>
      <c r="M102" s="31"/>
      <c r="N102" s="31"/>
      <c r="O102" s="31"/>
      <c r="P102" s="31"/>
      <c r="Q102" s="31"/>
      <c r="R102" s="31"/>
      <c r="S102" s="31"/>
      <c r="T102" s="31"/>
      <c r="U102" s="31"/>
      <c r="V102" s="31"/>
      <c r="W102" s="31"/>
      <c r="X102" s="31"/>
      <c r="Y102" s="316"/>
      <c r="Z102" s="316"/>
      <c r="AA102" s="351"/>
      <c r="AB102" s="316"/>
    </row>
    <row r="103" spans="1:28" s="117" customFormat="1" ht="13.15" customHeight="1" x14ac:dyDescent="0.25">
      <c r="A103" s="315"/>
      <c r="B103" s="146" t="s">
        <v>1603</v>
      </c>
      <c r="C103" s="126"/>
      <c r="D103" s="187"/>
      <c r="E103" s="112"/>
      <c r="F103" s="318"/>
      <c r="G103" s="31"/>
      <c r="H103" s="31"/>
      <c r="I103" s="31"/>
      <c r="J103" s="31"/>
      <c r="K103" s="31"/>
      <c r="L103" s="31"/>
      <c r="M103" s="31"/>
      <c r="N103" s="31"/>
      <c r="O103" s="31"/>
      <c r="P103" s="31"/>
      <c r="Q103" s="31"/>
      <c r="R103" s="31"/>
      <c r="S103" s="31"/>
      <c r="T103" s="31"/>
      <c r="U103" s="31"/>
      <c r="V103" s="31"/>
      <c r="W103" s="31"/>
      <c r="X103" s="31"/>
      <c r="Y103" s="316"/>
      <c r="Z103" s="316"/>
      <c r="AA103" s="351"/>
      <c r="AB103" s="316"/>
    </row>
    <row r="104" spans="1:28" s="117" customFormat="1" ht="13.15" customHeight="1" x14ac:dyDescent="0.25">
      <c r="A104" s="315"/>
      <c r="B104" s="146" t="s">
        <v>1604</v>
      </c>
      <c r="C104" s="126"/>
      <c r="D104" s="187"/>
      <c r="E104" s="112"/>
      <c r="F104" s="318"/>
      <c r="G104" s="31"/>
      <c r="H104" s="31"/>
      <c r="I104" s="31"/>
      <c r="J104" s="31"/>
      <c r="K104" s="31"/>
      <c r="L104" s="31"/>
      <c r="M104" s="31"/>
      <c r="N104" s="31"/>
      <c r="O104" s="31"/>
      <c r="P104" s="31"/>
      <c r="Q104" s="31"/>
      <c r="R104" s="31"/>
      <c r="S104" s="31"/>
      <c r="T104" s="31"/>
      <c r="U104" s="31"/>
      <c r="V104" s="31"/>
      <c r="W104" s="31"/>
      <c r="X104" s="31"/>
      <c r="Y104" s="316"/>
      <c r="Z104" s="316"/>
      <c r="AA104" s="351"/>
      <c r="AB104" s="316"/>
    </row>
    <row r="105" spans="1:28" s="117" customFormat="1" ht="13.15" customHeight="1" x14ac:dyDescent="0.25">
      <c r="A105" s="315"/>
      <c r="B105" s="146" t="s">
        <v>1605</v>
      </c>
      <c r="C105" s="126"/>
      <c r="D105" s="187"/>
      <c r="E105" s="112"/>
      <c r="F105" s="318"/>
      <c r="G105" s="31"/>
      <c r="H105" s="31"/>
      <c r="I105" s="31"/>
      <c r="J105" s="31"/>
      <c r="K105" s="31"/>
      <c r="L105" s="31"/>
      <c r="M105" s="31"/>
      <c r="N105" s="31"/>
      <c r="O105" s="31"/>
      <c r="P105" s="31"/>
      <c r="Q105" s="31"/>
      <c r="R105" s="31"/>
      <c r="S105" s="31"/>
      <c r="T105" s="31"/>
      <c r="U105" s="31"/>
      <c r="V105" s="31"/>
      <c r="W105" s="31"/>
      <c r="X105" s="31"/>
      <c r="Y105" s="316"/>
      <c r="Z105" s="316"/>
      <c r="AA105" s="351"/>
      <c r="AB105" s="316"/>
    </row>
    <row r="106" spans="1:28" s="117" customFormat="1" ht="13.15" customHeight="1" x14ac:dyDescent="0.25">
      <c r="A106" s="315"/>
      <c r="B106" s="146" t="s">
        <v>1606</v>
      </c>
      <c r="C106" s="126"/>
      <c r="D106" s="187"/>
      <c r="E106" s="112"/>
      <c r="F106" s="318"/>
      <c r="G106" s="31"/>
      <c r="H106" s="31"/>
      <c r="I106" s="31"/>
      <c r="J106" s="31"/>
      <c r="K106" s="31"/>
      <c r="L106" s="31"/>
      <c r="M106" s="31"/>
      <c r="N106" s="31"/>
      <c r="O106" s="31"/>
      <c r="P106" s="31"/>
      <c r="Q106" s="31"/>
      <c r="R106" s="31"/>
      <c r="S106" s="31"/>
      <c r="T106" s="31"/>
      <c r="U106" s="31"/>
      <c r="V106" s="31"/>
      <c r="W106" s="31"/>
      <c r="X106" s="31"/>
      <c r="Y106" s="316"/>
      <c r="Z106" s="316"/>
      <c r="AA106" s="351"/>
      <c r="AB106" s="316"/>
    </row>
    <row r="107" spans="1:28" s="117" customFormat="1" ht="13.15" customHeight="1" x14ac:dyDescent="0.25">
      <c r="A107" s="315"/>
      <c r="B107" s="146" t="s">
        <v>1607</v>
      </c>
      <c r="C107" s="126"/>
      <c r="D107" s="187"/>
      <c r="E107" s="112"/>
      <c r="F107" s="318"/>
      <c r="G107" s="31"/>
      <c r="H107" s="31"/>
      <c r="I107" s="31"/>
      <c r="J107" s="31"/>
      <c r="K107" s="31"/>
      <c r="L107" s="31"/>
      <c r="M107" s="31"/>
      <c r="N107" s="31"/>
      <c r="O107" s="31"/>
      <c r="P107" s="31"/>
      <c r="Q107" s="31"/>
      <c r="R107" s="31"/>
      <c r="S107" s="31"/>
      <c r="T107" s="31"/>
      <c r="U107" s="31"/>
      <c r="V107" s="31"/>
      <c r="W107" s="31"/>
      <c r="X107" s="31"/>
      <c r="Y107" s="316"/>
      <c r="Z107" s="316"/>
      <c r="AA107" s="351"/>
      <c r="AB107" s="316"/>
    </row>
    <row r="108" spans="1:28" s="117" customFormat="1" ht="13.15" customHeight="1" x14ac:dyDescent="0.25">
      <c r="A108" s="315"/>
      <c r="B108" s="146" t="s">
        <v>1608</v>
      </c>
      <c r="C108" s="126"/>
      <c r="D108" s="187"/>
      <c r="E108" s="112"/>
      <c r="F108" s="318"/>
      <c r="G108" s="31"/>
      <c r="H108" s="31"/>
      <c r="I108" s="31"/>
      <c r="J108" s="31"/>
      <c r="K108" s="31"/>
      <c r="L108" s="31"/>
      <c r="M108" s="31"/>
      <c r="N108" s="31"/>
      <c r="O108" s="31"/>
      <c r="P108" s="31"/>
      <c r="Q108" s="31"/>
      <c r="R108" s="31"/>
      <c r="S108" s="31"/>
      <c r="T108" s="31"/>
      <c r="U108" s="31"/>
      <c r="V108" s="31"/>
      <c r="W108" s="31"/>
      <c r="X108" s="31"/>
      <c r="Y108" s="316"/>
      <c r="Z108" s="316"/>
      <c r="AA108" s="351"/>
      <c r="AB108" s="316"/>
    </row>
    <row r="109" spans="1:28" s="117" customFormat="1" ht="13.15" customHeight="1" x14ac:dyDescent="0.25">
      <c r="A109" s="315"/>
      <c r="B109" s="146" t="s">
        <v>1609</v>
      </c>
      <c r="C109" s="126"/>
      <c r="D109" s="187"/>
      <c r="E109" s="112"/>
      <c r="F109" s="318"/>
      <c r="G109" s="31"/>
      <c r="H109" s="31"/>
      <c r="I109" s="31"/>
      <c r="J109" s="31"/>
      <c r="K109" s="31"/>
      <c r="L109" s="31"/>
      <c r="M109" s="31"/>
      <c r="N109" s="31"/>
      <c r="O109" s="31"/>
      <c r="P109" s="31"/>
      <c r="Q109" s="31"/>
      <c r="R109" s="31"/>
      <c r="S109" s="31"/>
      <c r="T109" s="31"/>
      <c r="U109" s="31"/>
      <c r="V109" s="31"/>
      <c r="W109" s="31"/>
      <c r="X109" s="31"/>
      <c r="Y109" s="316"/>
      <c r="Z109" s="316"/>
      <c r="AA109" s="351"/>
      <c r="AB109" s="316"/>
    </row>
    <row r="110" spans="1:28" s="117" customFormat="1" ht="13.15" customHeight="1" x14ac:dyDescent="0.25">
      <c r="A110" s="315"/>
      <c r="B110" s="146" t="s">
        <v>1610</v>
      </c>
      <c r="C110" s="126"/>
      <c r="D110" s="187"/>
      <c r="E110" s="112"/>
      <c r="F110" s="318"/>
      <c r="G110" s="31"/>
      <c r="H110" s="31"/>
      <c r="I110" s="31"/>
      <c r="J110" s="31"/>
      <c r="K110" s="31"/>
      <c r="L110" s="31"/>
      <c r="M110" s="31"/>
      <c r="N110" s="31"/>
      <c r="O110" s="31"/>
      <c r="P110" s="31"/>
      <c r="Q110" s="31"/>
      <c r="R110" s="31"/>
      <c r="S110" s="31"/>
      <c r="T110" s="31"/>
      <c r="U110" s="31"/>
      <c r="V110" s="31"/>
      <c r="W110" s="31"/>
      <c r="X110" s="31"/>
      <c r="Y110" s="316"/>
      <c r="Z110" s="316"/>
      <c r="AA110" s="351"/>
      <c r="AB110" s="316"/>
    </row>
    <row r="111" spans="1:28" s="117" customFormat="1" ht="13.15" customHeight="1" x14ac:dyDescent="0.25">
      <c r="A111" s="315"/>
      <c r="B111" s="146" t="s">
        <v>1611</v>
      </c>
      <c r="C111" s="126"/>
      <c r="D111" s="187"/>
      <c r="E111" s="112"/>
      <c r="F111" s="318"/>
      <c r="G111" s="31"/>
      <c r="H111" s="31"/>
      <c r="I111" s="31"/>
      <c r="J111" s="31"/>
      <c r="K111" s="31"/>
      <c r="L111" s="31"/>
      <c r="M111" s="31"/>
      <c r="N111" s="31"/>
      <c r="O111" s="31"/>
      <c r="P111" s="31"/>
      <c r="Q111" s="31"/>
      <c r="R111" s="31"/>
      <c r="S111" s="31"/>
      <c r="T111" s="31"/>
      <c r="U111" s="31"/>
      <c r="V111" s="31"/>
      <c r="W111" s="31"/>
      <c r="X111" s="31"/>
      <c r="Y111" s="316"/>
      <c r="Z111" s="316"/>
      <c r="AA111" s="351"/>
      <c r="AB111" s="316"/>
    </row>
    <row r="112" spans="1:28" s="117" customFormat="1" ht="13.15" customHeight="1" x14ac:dyDescent="0.25">
      <c r="A112" s="315"/>
      <c r="B112" s="146" t="s">
        <v>1612</v>
      </c>
      <c r="C112" s="126"/>
      <c r="D112" s="187"/>
      <c r="E112" s="112"/>
      <c r="F112" s="318"/>
      <c r="G112" s="31"/>
      <c r="H112" s="31"/>
      <c r="I112" s="31"/>
      <c r="J112" s="31"/>
      <c r="K112" s="31"/>
      <c r="L112" s="31"/>
      <c r="M112" s="31"/>
      <c r="N112" s="31"/>
      <c r="O112" s="31"/>
      <c r="P112" s="31"/>
      <c r="Q112" s="31"/>
      <c r="R112" s="31"/>
      <c r="S112" s="31"/>
      <c r="T112" s="31"/>
      <c r="U112" s="31"/>
      <c r="V112" s="31"/>
      <c r="W112" s="31"/>
      <c r="X112" s="31"/>
      <c r="Y112" s="316"/>
      <c r="Z112" s="316"/>
      <c r="AA112" s="351"/>
      <c r="AB112" s="316"/>
    </row>
    <row r="113" spans="1:28" s="117" customFormat="1" ht="13.15" customHeight="1" x14ac:dyDescent="0.25">
      <c r="A113" s="315"/>
      <c r="B113" s="146" t="s">
        <v>1613</v>
      </c>
      <c r="C113" s="126"/>
      <c r="D113" s="187"/>
      <c r="E113" s="112"/>
      <c r="F113" s="318"/>
      <c r="G113" s="31"/>
      <c r="H113" s="31"/>
      <c r="I113" s="31"/>
      <c r="J113" s="31"/>
      <c r="K113" s="31"/>
      <c r="L113" s="31"/>
      <c r="M113" s="31"/>
      <c r="N113" s="31"/>
      <c r="O113" s="31"/>
      <c r="P113" s="31"/>
      <c r="Q113" s="31"/>
      <c r="R113" s="31"/>
      <c r="S113" s="31"/>
      <c r="T113" s="31"/>
      <c r="U113" s="31"/>
      <c r="V113" s="31"/>
      <c r="W113" s="31"/>
      <c r="X113" s="31"/>
      <c r="Y113" s="316"/>
      <c r="Z113" s="316"/>
      <c r="AA113" s="351"/>
      <c r="AB113" s="316"/>
    </row>
    <row r="114" spans="1:28" s="117" customFormat="1" ht="13.15" customHeight="1" x14ac:dyDescent="0.25">
      <c r="A114" s="315"/>
      <c r="B114" s="146" t="s">
        <v>1614</v>
      </c>
      <c r="C114" s="126"/>
      <c r="D114" s="187"/>
      <c r="E114" s="112"/>
      <c r="F114" s="318"/>
      <c r="G114" s="31"/>
      <c r="H114" s="31"/>
      <c r="I114" s="31"/>
      <c r="J114" s="31"/>
      <c r="K114" s="31"/>
      <c r="L114" s="31"/>
      <c r="M114" s="31"/>
      <c r="N114" s="31"/>
      <c r="O114" s="31"/>
      <c r="P114" s="31"/>
      <c r="Q114" s="31"/>
      <c r="R114" s="31"/>
      <c r="S114" s="31"/>
      <c r="T114" s="31"/>
      <c r="U114" s="31"/>
      <c r="V114" s="31"/>
      <c r="W114" s="31"/>
      <c r="X114" s="31"/>
      <c r="Y114" s="316"/>
      <c r="Z114" s="316"/>
      <c r="AA114" s="351"/>
      <c r="AB114" s="316"/>
    </row>
    <row r="115" spans="1:28" s="117" customFormat="1" ht="13.15" customHeight="1" x14ac:dyDescent="0.25">
      <c r="A115" s="315"/>
      <c r="B115" s="146" t="s">
        <v>1615</v>
      </c>
      <c r="C115" s="126"/>
      <c r="D115" s="187"/>
      <c r="E115" s="112"/>
      <c r="F115" s="318"/>
      <c r="G115" s="31"/>
      <c r="H115" s="31"/>
      <c r="I115" s="31"/>
      <c r="J115" s="31"/>
      <c r="K115" s="31"/>
      <c r="L115" s="31"/>
      <c r="M115" s="31"/>
      <c r="N115" s="31"/>
      <c r="O115" s="31"/>
      <c r="P115" s="31"/>
      <c r="Q115" s="31"/>
      <c r="R115" s="31"/>
      <c r="S115" s="31"/>
      <c r="T115" s="31"/>
      <c r="U115" s="31"/>
      <c r="V115" s="31"/>
      <c r="W115" s="31"/>
      <c r="X115" s="31"/>
      <c r="Y115" s="316"/>
      <c r="Z115" s="316"/>
      <c r="AA115" s="351"/>
      <c r="AB115" s="316"/>
    </row>
    <row r="116" spans="1:28" s="117" customFormat="1" ht="13.15" customHeight="1" x14ac:dyDescent="0.25">
      <c r="A116" s="315"/>
      <c r="B116" s="146" t="s">
        <v>1616</v>
      </c>
      <c r="C116" s="126"/>
      <c r="D116" s="187"/>
      <c r="E116" s="112"/>
      <c r="F116" s="318"/>
      <c r="G116" s="31"/>
      <c r="H116" s="31"/>
      <c r="I116" s="31"/>
      <c r="J116" s="31"/>
      <c r="K116" s="31"/>
      <c r="L116" s="31"/>
      <c r="M116" s="31"/>
      <c r="N116" s="31"/>
      <c r="O116" s="31"/>
      <c r="P116" s="31"/>
      <c r="Q116" s="31"/>
      <c r="R116" s="31"/>
      <c r="S116" s="31"/>
      <c r="T116" s="31"/>
      <c r="U116" s="31"/>
      <c r="V116" s="31"/>
      <c r="W116" s="31"/>
      <c r="X116" s="31"/>
      <c r="Y116" s="316"/>
      <c r="Z116" s="316"/>
      <c r="AA116" s="351"/>
      <c r="AB116" s="316"/>
    </row>
    <row r="117" spans="1:28" s="117" customFormat="1" ht="13.15" customHeight="1" x14ac:dyDescent="0.25">
      <c r="A117" s="315"/>
      <c r="B117" s="146" t="s">
        <v>1617</v>
      </c>
      <c r="C117" s="126"/>
      <c r="D117" s="187"/>
      <c r="E117" s="112"/>
      <c r="F117" s="318"/>
      <c r="G117" s="31"/>
      <c r="H117" s="31"/>
      <c r="I117" s="31"/>
      <c r="J117" s="31"/>
      <c r="K117" s="31"/>
      <c r="L117" s="31"/>
      <c r="M117" s="31"/>
      <c r="N117" s="31"/>
      <c r="O117" s="31"/>
      <c r="P117" s="31"/>
      <c r="Q117" s="31"/>
      <c r="R117" s="31"/>
      <c r="S117" s="31"/>
      <c r="T117" s="31"/>
      <c r="U117" s="31"/>
      <c r="V117" s="31"/>
      <c r="W117" s="31"/>
      <c r="X117" s="31"/>
      <c r="Y117" s="316"/>
      <c r="Z117" s="316"/>
      <c r="AA117" s="351"/>
      <c r="AB117" s="316"/>
    </row>
    <row r="118" spans="1:28" s="117" customFormat="1" ht="13.15" customHeight="1" x14ac:dyDescent="0.25">
      <c r="A118" s="315"/>
      <c r="B118" s="146" t="s">
        <v>1618</v>
      </c>
      <c r="C118" s="126"/>
      <c r="D118" s="187"/>
      <c r="E118" s="112"/>
      <c r="F118" s="318"/>
      <c r="G118" s="31"/>
      <c r="H118" s="31"/>
      <c r="I118" s="31"/>
      <c r="J118" s="31"/>
      <c r="K118" s="31"/>
      <c r="L118" s="31"/>
      <c r="M118" s="31"/>
      <c r="N118" s="31"/>
      <c r="O118" s="31"/>
      <c r="P118" s="31"/>
      <c r="Q118" s="31"/>
      <c r="R118" s="31"/>
      <c r="S118" s="31"/>
      <c r="T118" s="31"/>
      <c r="U118" s="31"/>
      <c r="V118" s="31"/>
      <c r="W118" s="31"/>
      <c r="X118" s="31"/>
      <c r="Y118" s="316"/>
      <c r="Z118" s="316"/>
      <c r="AA118" s="351"/>
      <c r="AB118" s="316"/>
    </row>
    <row r="119" spans="1:28" s="117" customFormat="1" ht="13.15" customHeight="1" x14ac:dyDescent="0.25">
      <c r="A119" s="315"/>
      <c r="B119" s="146" t="s">
        <v>1619</v>
      </c>
      <c r="C119" s="126"/>
      <c r="D119" s="187"/>
      <c r="E119" s="112"/>
      <c r="F119" s="318"/>
      <c r="G119" s="31"/>
      <c r="H119" s="31"/>
      <c r="I119" s="31"/>
      <c r="J119" s="31"/>
      <c r="K119" s="31"/>
      <c r="L119" s="31"/>
      <c r="M119" s="31"/>
      <c r="N119" s="31"/>
      <c r="O119" s="31"/>
      <c r="P119" s="31"/>
      <c r="Q119" s="31"/>
      <c r="R119" s="31"/>
      <c r="S119" s="31"/>
      <c r="T119" s="31"/>
      <c r="U119" s="31"/>
      <c r="V119" s="31"/>
      <c r="W119" s="31"/>
      <c r="X119" s="31"/>
      <c r="Y119" s="316"/>
      <c r="Z119" s="316"/>
      <c r="AA119" s="351"/>
      <c r="AB119" s="316"/>
    </row>
    <row r="120" spans="1:28" s="117" customFormat="1" ht="13.15" customHeight="1" x14ac:dyDescent="0.25">
      <c r="A120" s="315"/>
      <c r="B120" s="146" t="s">
        <v>1620</v>
      </c>
      <c r="C120" s="126"/>
      <c r="D120" s="187"/>
      <c r="E120" s="112"/>
      <c r="F120" s="318"/>
      <c r="G120" s="31"/>
      <c r="H120" s="31"/>
      <c r="I120" s="31"/>
      <c r="J120" s="31"/>
      <c r="K120" s="31"/>
      <c r="L120" s="31"/>
      <c r="M120" s="31"/>
      <c r="N120" s="31"/>
      <c r="O120" s="31"/>
      <c r="P120" s="31"/>
      <c r="Q120" s="31"/>
      <c r="R120" s="31"/>
      <c r="S120" s="31"/>
      <c r="T120" s="31"/>
      <c r="U120" s="31"/>
      <c r="V120" s="31"/>
      <c r="W120" s="31"/>
      <c r="X120" s="31"/>
      <c r="Y120" s="316"/>
      <c r="Z120" s="316"/>
      <c r="AA120" s="351"/>
      <c r="AB120" s="316"/>
    </row>
    <row r="121" spans="1:28" s="117" customFormat="1" ht="13.15" customHeight="1" x14ac:dyDescent="0.25">
      <c r="A121" s="315"/>
      <c r="B121" s="146" t="s">
        <v>1621</v>
      </c>
      <c r="C121" s="126"/>
      <c r="D121" s="187"/>
      <c r="E121" s="112"/>
      <c r="F121" s="318"/>
      <c r="G121" s="31"/>
      <c r="H121" s="31"/>
      <c r="I121" s="31"/>
      <c r="J121" s="31"/>
      <c r="K121" s="31"/>
      <c r="L121" s="31"/>
      <c r="M121" s="31"/>
      <c r="N121" s="31"/>
      <c r="O121" s="31"/>
      <c r="P121" s="31"/>
      <c r="Q121" s="31"/>
      <c r="R121" s="31"/>
      <c r="S121" s="31"/>
      <c r="T121" s="31"/>
      <c r="U121" s="31"/>
      <c r="V121" s="31"/>
      <c r="W121" s="31"/>
      <c r="X121" s="31"/>
      <c r="Y121" s="316"/>
      <c r="Z121" s="316"/>
      <c r="AA121" s="351"/>
      <c r="AB121" s="316"/>
    </row>
    <row r="122" spans="1:28" s="117" customFormat="1" ht="13.15" customHeight="1" x14ac:dyDescent="0.25">
      <c r="A122" s="315"/>
      <c r="B122" s="146" t="s">
        <v>1622</v>
      </c>
      <c r="C122" s="126"/>
      <c r="D122" s="187"/>
      <c r="E122" s="112"/>
      <c r="F122" s="318"/>
      <c r="G122" s="31"/>
      <c r="H122" s="31"/>
      <c r="I122" s="31"/>
      <c r="J122" s="31"/>
      <c r="K122" s="31"/>
      <c r="L122" s="31"/>
      <c r="M122" s="31"/>
      <c r="N122" s="31"/>
      <c r="O122" s="31"/>
      <c r="P122" s="31"/>
      <c r="Q122" s="31"/>
      <c r="R122" s="31"/>
      <c r="S122" s="31"/>
      <c r="T122" s="31"/>
      <c r="U122" s="31"/>
      <c r="V122" s="31"/>
      <c r="W122" s="31"/>
      <c r="X122" s="31"/>
      <c r="Y122" s="316"/>
      <c r="Z122" s="316"/>
      <c r="AA122" s="351"/>
      <c r="AB122" s="316"/>
    </row>
    <row r="123" spans="1:28" s="117" customFormat="1" ht="13.15" customHeight="1" x14ac:dyDescent="0.25">
      <c r="A123" s="315"/>
      <c r="B123" s="146" t="s">
        <v>1623</v>
      </c>
      <c r="C123" s="126"/>
      <c r="D123" s="187"/>
      <c r="E123" s="112"/>
      <c r="F123" s="318"/>
      <c r="G123" s="31"/>
      <c r="H123" s="31"/>
      <c r="I123" s="31"/>
      <c r="J123" s="31"/>
      <c r="K123" s="31"/>
      <c r="L123" s="31"/>
      <c r="M123" s="31"/>
      <c r="N123" s="31"/>
      <c r="O123" s="31"/>
      <c r="P123" s="31"/>
      <c r="Q123" s="31"/>
      <c r="R123" s="31"/>
      <c r="S123" s="31"/>
      <c r="T123" s="31"/>
      <c r="U123" s="31"/>
      <c r="V123" s="31"/>
      <c r="W123" s="31"/>
      <c r="X123" s="31"/>
      <c r="Y123" s="316"/>
      <c r="Z123" s="316"/>
      <c r="AA123" s="351"/>
      <c r="AB123" s="316"/>
    </row>
    <row r="124" spans="1:28" s="117" customFormat="1" ht="13.15" customHeight="1" x14ac:dyDescent="0.25">
      <c r="A124" s="315"/>
      <c r="B124" s="146" t="s">
        <v>1624</v>
      </c>
      <c r="C124" s="126"/>
      <c r="D124" s="187"/>
      <c r="E124" s="112"/>
      <c r="F124" s="318"/>
      <c r="G124" s="31"/>
      <c r="H124" s="31"/>
      <c r="I124" s="31"/>
      <c r="J124" s="31"/>
      <c r="K124" s="31"/>
      <c r="L124" s="31"/>
      <c r="M124" s="31"/>
      <c r="N124" s="31"/>
      <c r="O124" s="31"/>
      <c r="P124" s="31"/>
      <c r="Q124" s="31"/>
      <c r="R124" s="31"/>
      <c r="S124" s="31"/>
      <c r="T124" s="31"/>
      <c r="U124" s="31"/>
      <c r="V124" s="31"/>
      <c r="W124" s="31"/>
      <c r="X124" s="31"/>
      <c r="Y124" s="316"/>
      <c r="Z124" s="316"/>
      <c r="AA124" s="351"/>
      <c r="AB124" s="316"/>
    </row>
    <row r="125" spans="1:28" s="117" customFormat="1" ht="13.15" customHeight="1" x14ac:dyDescent="0.25">
      <c r="A125" s="315"/>
      <c r="B125" s="146" t="s">
        <v>1625</v>
      </c>
      <c r="C125" s="126"/>
      <c r="D125" s="187"/>
      <c r="E125" s="112"/>
      <c r="F125" s="318"/>
      <c r="G125" s="31"/>
      <c r="H125" s="31"/>
      <c r="I125" s="31"/>
      <c r="J125" s="31"/>
      <c r="K125" s="31"/>
      <c r="L125" s="31"/>
      <c r="M125" s="31"/>
      <c r="N125" s="31"/>
      <c r="O125" s="31"/>
      <c r="P125" s="31"/>
      <c r="Q125" s="31"/>
      <c r="R125" s="31"/>
      <c r="S125" s="31"/>
      <c r="T125" s="31"/>
      <c r="U125" s="31"/>
      <c r="V125" s="31"/>
      <c r="W125" s="31"/>
      <c r="X125" s="31"/>
      <c r="Y125" s="316"/>
      <c r="Z125" s="316"/>
      <c r="AA125" s="351"/>
      <c r="AB125" s="316"/>
    </row>
    <row r="126" spans="1:28" s="117" customFormat="1" ht="13.15" customHeight="1" x14ac:dyDescent="0.25">
      <c r="A126" s="315"/>
      <c r="B126" s="146" t="s">
        <v>1626</v>
      </c>
      <c r="C126" s="126"/>
      <c r="D126" s="187"/>
      <c r="E126" s="112"/>
      <c r="F126" s="318"/>
      <c r="G126" s="31"/>
      <c r="H126" s="31"/>
      <c r="I126" s="31"/>
      <c r="J126" s="31"/>
      <c r="K126" s="31"/>
      <c r="L126" s="31"/>
      <c r="M126" s="31"/>
      <c r="N126" s="31"/>
      <c r="O126" s="31"/>
      <c r="P126" s="31"/>
      <c r="Q126" s="31"/>
      <c r="R126" s="31"/>
      <c r="S126" s="31"/>
      <c r="T126" s="31"/>
      <c r="U126" s="31"/>
      <c r="V126" s="31"/>
      <c r="W126" s="31"/>
      <c r="X126" s="31"/>
      <c r="Y126" s="316"/>
      <c r="Z126" s="316"/>
      <c r="AA126" s="351"/>
      <c r="AB126" s="316"/>
    </row>
    <row r="127" spans="1:28" s="117" customFormat="1" ht="13.15" customHeight="1" x14ac:dyDescent="0.25">
      <c r="A127" s="315"/>
      <c r="B127" s="146" t="s">
        <v>1627</v>
      </c>
      <c r="C127" s="126"/>
      <c r="D127" s="187"/>
      <c r="E127" s="112"/>
      <c r="F127" s="318"/>
      <c r="G127" s="31"/>
      <c r="H127" s="31"/>
      <c r="I127" s="31"/>
      <c r="J127" s="31"/>
      <c r="K127" s="31"/>
      <c r="L127" s="31"/>
      <c r="M127" s="31"/>
      <c r="N127" s="31"/>
      <c r="O127" s="31"/>
      <c r="P127" s="31"/>
      <c r="Q127" s="31"/>
      <c r="R127" s="31"/>
      <c r="S127" s="31"/>
      <c r="T127" s="31"/>
      <c r="U127" s="31"/>
      <c r="V127" s="31"/>
      <c r="W127" s="31"/>
      <c r="X127" s="31"/>
      <c r="Y127" s="316"/>
      <c r="Z127" s="316"/>
      <c r="AA127" s="351"/>
      <c r="AB127" s="316"/>
    </row>
    <row r="128" spans="1:28" s="117" customFormat="1" ht="13.15" customHeight="1" x14ac:dyDescent="0.25">
      <c r="A128" s="315"/>
      <c r="B128" s="146" t="s">
        <v>1628</v>
      </c>
      <c r="C128" s="126"/>
      <c r="D128" s="187"/>
      <c r="E128" s="112"/>
      <c r="F128" s="318"/>
      <c r="G128" s="31"/>
      <c r="H128" s="31"/>
      <c r="I128" s="31"/>
      <c r="J128" s="31"/>
      <c r="K128" s="31"/>
      <c r="L128" s="31"/>
      <c r="M128" s="31"/>
      <c r="N128" s="31"/>
      <c r="O128" s="31"/>
      <c r="P128" s="31"/>
      <c r="Q128" s="31"/>
      <c r="R128" s="31"/>
      <c r="S128" s="31"/>
      <c r="T128" s="31"/>
      <c r="U128" s="31"/>
      <c r="V128" s="31"/>
      <c r="W128" s="31"/>
      <c r="X128" s="31"/>
      <c r="Y128" s="316"/>
      <c r="Z128" s="316"/>
      <c r="AA128" s="351"/>
      <c r="AB128" s="316"/>
    </row>
    <row r="129" spans="1:28" s="117" customFormat="1" ht="13.15" customHeight="1" x14ac:dyDescent="0.25">
      <c r="A129" s="315"/>
      <c r="B129" s="146" t="s">
        <v>1629</v>
      </c>
      <c r="C129" s="126"/>
      <c r="D129" s="187"/>
      <c r="E129" s="112"/>
      <c r="F129" s="318"/>
      <c r="G129" s="31"/>
      <c r="H129" s="31"/>
      <c r="I129" s="31"/>
      <c r="J129" s="31"/>
      <c r="K129" s="31"/>
      <c r="L129" s="31"/>
      <c r="M129" s="31"/>
      <c r="N129" s="31"/>
      <c r="O129" s="31"/>
      <c r="P129" s="31"/>
      <c r="Q129" s="31"/>
      <c r="R129" s="31"/>
      <c r="S129" s="31"/>
      <c r="T129" s="31"/>
      <c r="U129" s="31"/>
      <c r="V129" s="31"/>
      <c r="W129" s="31"/>
      <c r="X129" s="31"/>
      <c r="Y129" s="316"/>
      <c r="Z129" s="316"/>
      <c r="AA129" s="351"/>
      <c r="AB129" s="316"/>
    </row>
    <row r="130" spans="1:28" s="117" customFormat="1" ht="13.15" customHeight="1" x14ac:dyDescent="0.25">
      <c r="A130" s="315"/>
      <c r="B130" s="146" t="s">
        <v>1630</v>
      </c>
      <c r="C130" s="126"/>
      <c r="D130" s="187"/>
      <c r="E130" s="112"/>
      <c r="F130" s="318"/>
      <c r="G130" s="31"/>
      <c r="H130" s="31"/>
      <c r="I130" s="31"/>
      <c r="J130" s="31"/>
      <c r="K130" s="31"/>
      <c r="L130" s="31"/>
      <c r="M130" s="31"/>
      <c r="N130" s="31"/>
      <c r="O130" s="31"/>
      <c r="P130" s="31"/>
      <c r="Q130" s="31"/>
      <c r="R130" s="31"/>
      <c r="S130" s="31"/>
      <c r="T130" s="31"/>
      <c r="U130" s="31"/>
      <c r="V130" s="31"/>
      <c r="W130" s="31"/>
      <c r="X130" s="31"/>
      <c r="Y130" s="316"/>
      <c r="Z130" s="316"/>
      <c r="AA130" s="351"/>
      <c r="AB130" s="316"/>
    </row>
    <row r="131" spans="1:28" s="117" customFormat="1" ht="13.15" customHeight="1" x14ac:dyDescent="0.25">
      <c r="A131" s="315"/>
      <c r="B131" s="146" t="s">
        <v>1631</v>
      </c>
      <c r="C131" s="126"/>
      <c r="D131" s="187"/>
      <c r="E131" s="112"/>
      <c r="F131" s="318"/>
      <c r="G131" s="31"/>
      <c r="H131" s="31"/>
      <c r="I131" s="31"/>
      <c r="J131" s="31"/>
      <c r="K131" s="31"/>
      <c r="L131" s="31"/>
      <c r="M131" s="31"/>
      <c r="N131" s="31"/>
      <c r="O131" s="31"/>
      <c r="P131" s="31"/>
      <c r="Q131" s="31"/>
      <c r="R131" s="31"/>
      <c r="S131" s="31"/>
      <c r="T131" s="31"/>
      <c r="U131" s="31"/>
      <c r="V131" s="31"/>
      <c r="W131" s="31"/>
      <c r="X131" s="31"/>
      <c r="Y131" s="316"/>
      <c r="Z131" s="316"/>
      <c r="AA131" s="351"/>
      <c r="AB131" s="316"/>
    </row>
    <row r="132" spans="1:28" s="117" customFormat="1" ht="13.15" customHeight="1" x14ac:dyDescent="0.25">
      <c r="A132" s="315"/>
      <c r="B132" s="146" t="s">
        <v>1632</v>
      </c>
      <c r="C132" s="126"/>
      <c r="D132" s="187"/>
      <c r="E132" s="112"/>
      <c r="F132" s="318"/>
      <c r="G132" s="31"/>
      <c r="H132" s="31"/>
      <c r="I132" s="31"/>
      <c r="J132" s="31"/>
      <c r="K132" s="31"/>
      <c r="L132" s="31"/>
      <c r="M132" s="31"/>
      <c r="N132" s="31"/>
      <c r="O132" s="31"/>
      <c r="P132" s="31"/>
      <c r="Q132" s="31"/>
      <c r="R132" s="31"/>
      <c r="S132" s="31"/>
      <c r="T132" s="31"/>
      <c r="U132" s="31"/>
      <c r="V132" s="31"/>
      <c r="W132" s="31"/>
      <c r="X132" s="31"/>
      <c r="Y132" s="316"/>
      <c r="Z132" s="316"/>
      <c r="AA132" s="351"/>
      <c r="AB132" s="316"/>
    </row>
    <row r="133" spans="1:28" s="117" customFormat="1" ht="13.15" customHeight="1" x14ac:dyDescent="0.25">
      <c r="A133" s="315"/>
      <c r="B133" s="146" t="s">
        <v>1633</v>
      </c>
      <c r="C133" s="126"/>
      <c r="D133" s="187"/>
      <c r="E133" s="112"/>
      <c r="F133" s="318"/>
      <c r="G133" s="31"/>
      <c r="H133" s="31"/>
      <c r="I133" s="31"/>
      <c r="J133" s="31"/>
      <c r="K133" s="31"/>
      <c r="L133" s="31"/>
      <c r="M133" s="31"/>
      <c r="N133" s="31"/>
      <c r="O133" s="31"/>
      <c r="P133" s="31"/>
      <c r="Q133" s="31"/>
      <c r="R133" s="31"/>
      <c r="S133" s="31"/>
      <c r="T133" s="31"/>
      <c r="U133" s="31"/>
      <c r="V133" s="31"/>
      <c r="W133" s="31"/>
      <c r="X133" s="31"/>
      <c r="Y133" s="316"/>
      <c r="Z133" s="316"/>
      <c r="AA133" s="351"/>
      <c r="AB133" s="316"/>
    </row>
    <row r="134" spans="1:28" s="117" customFormat="1" ht="13.15" customHeight="1" x14ac:dyDescent="0.25">
      <c r="A134" s="315"/>
      <c r="B134" s="146" t="s">
        <v>1634</v>
      </c>
      <c r="C134" s="126"/>
      <c r="D134" s="187"/>
      <c r="E134" s="112"/>
      <c r="F134" s="318"/>
      <c r="G134" s="31"/>
      <c r="H134" s="31"/>
      <c r="I134" s="31"/>
      <c r="J134" s="31"/>
      <c r="K134" s="31"/>
      <c r="L134" s="31"/>
      <c r="M134" s="31"/>
      <c r="N134" s="31"/>
      <c r="O134" s="31"/>
      <c r="P134" s="31"/>
      <c r="Q134" s="31"/>
      <c r="R134" s="31"/>
      <c r="S134" s="31"/>
      <c r="T134" s="31"/>
      <c r="U134" s="31"/>
      <c r="V134" s="31"/>
      <c r="W134" s="31"/>
      <c r="X134" s="31"/>
      <c r="Y134" s="316"/>
      <c r="Z134" s="316"/>
      <c r="AA134" s="351"/>
      <c r="AB134" s="316"/>
    </row>
    <row r="135" spans="1:28" s="117" customFormat="1" ht="13.15" customHeight="1" x14ac:dyDescent="0.25">
      <c r="A135" s="315"/>
      <c r="B135" s="146" t="s">
        <v>1635</v>
      </c>
      <c r="C135" s="126"/>
      <c r="D135" s="187"/>
      <c r="E135" s="112"/>
      <c r="F135" s="318"/>
      <c r="G135" s="31"/>
      <c r="H135" s="31"/>
      <c r="I135" s="31"/>
      <c r="J135" s="31"/>
      <c r="K135" s="31"/>
      <c r="L135" s="31"/>
      <c r="M135" s="31"/>
      <c r="N135" s="31"/>
      <c r="O135" s="31"/>
      <c r="P135" s="31"/>
      <c r="Q135" s="31"/>
      <c r="R135" s="31"/>
      <c r="S135" s="31"/>
      <c r="T135" s="31"/>
      <c r="U135" s="31"/>
      <c r="V135" s="31"/>
      <c r="W135" s="31"/>
      <c r="X135" s="31"/>
      <c r="Y135" s="316"/>
      <c r="Z135" s="316"/>
      <c r="AA135" s="351"/>
      <c r="AB135" s="316"/>
    </row>
    <row r="136" spans="1:28" s="117" customFormat="1" ht="13.15" customHeight="1" x14ac:dyDescent="0.25">
      <c r="A136" s="315"/>
      <c r="B136" s="146" t="s">
        <v>1636</v>
      </c>
      <c r="C136" s="126"/>
      <c r="D136" s="187"/>
      <c r="E136" s="112"/>
      <c r="F136" s="318"/>
      <c r="G136" s="31"/>
      <c r="H136" s="31"/>
      <c r="I136" s="31"/>
      <c r="J136" s="31"/>
      <c r="K136" s="31"/>
      <c r="L136" s="31"/>
      <c r="M136" s="31"/>
      <c r="N136" s="31"/>
      <c r="O136" s="31"/>
      <c r="P136" s="31"/>
      <c r="Q136" s="31"/>
      <c r="R136" s="31"/>
      <c r="S136" s="31"/>
      <c r="T136" s="31"/>
      <c r="U136" s="31"/>
      <c r="V136" s="31"/>
      <c r="W136" s="31"/>
      <c r="X136" s="31"/>
      <c r="Y136" s="316"/>
      <c r="Z136" s="316"/>
      <c r="AA136" s="351"/>
      <c r="AB136" s="316"/>
    </row>
    <row r="137" spans="1:28" s="117" customFormat="1" ht="13.15" customHeight="1" x14ac:dyDescent="0.25">
      <c r="A137" s="315"/>
      <c r="B137" s="146" t="s">
        <v>1637</v>
      </c>
      <c r="C137" s="126"/>
      <c r="D137" s="187"/>
      <c r="E137" s="112"/>
      <c r="F137" s="318"/>
      <c r="G137" s="31"/>
      <c r="H137" s="31"/>
      <c r="I137" s="31"/>
      <c r="J137" s="31"/>
      <c r="K137" s="31"/>
      <c r="L137" s="31"/>
      <c r="M137" s="31"/>
      <c r="N137" s="31"/>
      <c r="O137" s="31"/>
      <c r="P137" s="31"/>
      <c r="Q137" s="31"/>
      <c r="R137" s="31"/>
      <c r="S137" s="31"/>
      <c r="T137" s="31"/>
      <c r="U137" s="31"/>
      <c r="V137" s="31"/>
      <c r="W137" s="31"/>
      <c r="X137" s="31"/>
      <c r="Y137" s="316"/>
      <c r="Z137" s="316"/>
      <c r="AA137" s="351"/>
      <c r="AB137" s="316"/>
    </row>
    <row r="138" spans="1:28" s="117" customFormat="1" ht="13.15" customHeight="1" x14ac:dyDescent="0.25">
      <c r="A138" s="315"/>
      <c r="B138" s="146" t="s">
        <v>1638</v>
      </c>
      <c r="C138" s="126"/>
      <c r="D138" s="187"/>
      <c r="E138" s="112"/>
      <c r="F138" s="318"/>
      <c r="G138" s="31"/>
      <c r="H138" s="31"/>
      <c r="I138" s="31"/>
      <c r="J138" s="31"/>
      <c r="K138" s="31"/>
      <c r="L138" s="31"/>
      <c r="M138" s="31"/>
      <c r="N138" s="31"/>
      <c r="O138" s="31"/>
      <c r="P138" s="31"/>
      <c r="Q138" s="31"/>
      <c r="R138" s="31"/>
      <c r="S138" s="31"/>
      <c r="T138" s="31"/>
      <c r="U138" s="31"/>
      <c r="V138" s="31"/>
      <c r="W138" s="31"/>
      <c r="X138" s="31"/>
      <c r="Y138" s="316"/>
      <c r="Z138" s="316"/>
      <c r="AA138" s="351"/>
      <c r="AB138" s="316"/>
    </row>
    <row r="139" spans="1:28" s="117" customFormat="1" ht="13.15" customHeight="1" x14ac:dyDescent="0.25">
      <c r="A139" s="315"/>
      <c r="B139" s="146" t="s">
        <v>1639</v>
      </c>
      <c r="C139" s="126"/>
      <c r="D139" s="187"/>
      <c r="E139" s="112"/>
      <c r="F139" s="318"/>
      <c r="G139" s="31"/>
      <c r="H139" s="31"/>
      <c r="I139" s="31"/>
      <c r="J139" s="31"/>
      <c r="K139" s="31"/>
      <c r="L139" s="31"/>
      <c r="M139" s="31"/>
      <c r="N139" s="31"/>
      <c r="O139" s="31"/>
      <c r="P139" s="31"/>
      <c r="Q139" s="31"/>
      <c r="R139" s="31"/>
      <c r="S139" s="31"/>
      <c r="T139" s="31"/>
      <c r="U139" s="31"/>
      <c r="V139" s="31"/>
      <c r="W139" s="31"/>
      <c r="X139" s="31"/>
      <c r="Y139" s="316"/>
      <c r="Z139" s="316"/>
      <c r="AA139" s="351"/>
      <c r="AB139" s="316"/>
    </row>
    <row r="140" spans="1:28" s="117" customFormat="1" ht="13.15" customHeight="1" x14ac:dyDescent="0.25">
      <c r="A140" s="315"/>
      <c r="B140" s="146" t="s">
        <v>1640</v>
      </c>
      <c r="C140" s="126"/>
      <c r="D140" s="187"/>
      <c r="E140" s="112"/>
      <c r="F140" s="318"/>
      <c r="G140" s="31"/>
      <c r="H140" s="31"/>
      <c r="I140" s="31"/>
      <c r="J140" s="31"/>
      <c r="K140" s="31"/>
      <c r="L140" s="31"/>
      <c r="M140" s="31"/>
      <c r="N140" s="31"/>
      <c r="O140" s="31"/>
      <c r="P140" s="31"/>
      <c r="Q140" s="31"/>
      <c r="R140" s="31"/>
      <c r="S140" s="31"/>
      <c r="T140" s="31"/>
      <c r="U140" s="31"/>
      <c r="V140" s="31"/>
      <c r="W140" s="31"/>
      <c r="X140" s="31"/>
      <c r="Y140" s="316"/>
      <c r="Z140" s="316"/>
      <c r="AA140" s="351"/>
      <c r="AB140" s="316"/>
    </row>
    <row r="141" spans="1:28" s="117" customFormat="1" ht="13.15" customHeight="1" x14ac:dyDescent="0.25">
      <c r="A141" s="315"/>
      <c r="B141" s="146" t="s">
        <v>1641</v>
      </c>
      <c r="C141" s="126"/>
      <c r="D141" s="187"/>
      <c r="E141" s="112"/>
      <c r="F141" s="318"/>
      <c r="G141" s="31"/>
      <c r="H141" s="31"/>
      <c r="I141" s="31"/>
      <c r="J141" s="31"/>
      <c r="K141" s="31"/>
      <c r="L141" s="31"/>
      <c r="M141" s="31"/>
      <c r="N141" s="31"/>
      <c r="O141" s="31"/>
      <c r="P141" s="31"/>
      <c r="Q141" s="31"/>
      <c r="R141" s="31"/>
      <c r="S141" s="31"/>
      <c r="T141" s="31"/>
      <c r="U141" s="31"/>
      <c r="V141" s="31"/>
      <c r="W141" s="31"/>
      <c r="X141" s="31"/>
      <c r="Y141" s="316"/>
      <c r="Z141" s="316"/>
      <c r="AA141" s="351"/>
      <c r="AB141" s="316"/>
    </row>
    <row r="142" spans="1:28" s="117" customFormat="1" ht="13.15" customHeight="1" x14ac:dyDescent="0.25">
      <c r="A142" s="315"/>
      <c r="B142" s="146" t="s">
        <v>1642</v>
      </c>
      <c r="C142" s="126"/>
      <c r="D142" s="187"/>
      <c r="E142" s="112"/>
      <c r="F142" s="318"/>
      <c r="G142" s="31"/>
      <c r="H142" s="31"/>
      <c r="I142" s="31"/>
      <c r="J142" s="31"/>
      <c r="K142" s="31"/>
      <c r="L142" s="31"/>
      <c r="M142" s="31"/>
      <c r="N142" s="31"/>
      <c r="O142" s="31"/>
      <c r="P142" s="31"/>
      <c r="Q142" s="31"/>
      <c r="R142" s="31"/>
      <c r="S142" s="31"/>
      <c r="T142" s="31"/>
      <c r="U142" s="31"/>
      <c r="V142" s="31"/>
      <c r="W142" s="31"/>
      <c r="X142" s="31"/>
      <c r="Y142" s="316"/>
      <c r="Z142" s="316"/>
      <c r="AA142" s="351"/>
      <c r="AB142" s="316"/>
    </row>
    <row r="143" spans="1:28" s="117" customFormat="1" ht="13.15" customHeight="1" x14ac:dyDescent="0.25">
      <c r="A143" s="315"/>
      <c r="B143" s="146" t="s">
        <v>1643</v>
      </c>
      <c r="C143" s="126"/>
      <c r="D143" s="187"/>
      <c r="E143" s="112"/>
      <c r="F143" s="318"/>
      <c r="G143" s="31"/>
      <c r="H143" s="31"/>
      <c r="I143" s="31"/>
      <c r="J143" s="31"/>
      <c r="K143" s="31"/>
      <c r="L143" s="31"/>
      <c r="M143" s="31"/>
      <c r="N143" s="31"/>
      <c r="O143" s="31"/>
      <c r="P143" s="31"/>
      <c r="Q143" s="31"/>
      <c r="R143" s="31"/>
      <c r="S143" s="31"/>
      <c r="T143" s="31"/>
      <c r="U143" s="31"/>
      <c r="V143" s="31"/>
      <c r="W143" s="31"/>
      <c r="X143" s="31"/>
      <c r="Y143" s="316"/>
      <c r="Z143" s="316"/>
      <c r="AA143" s="351"/>
      <c r="AB143" s="316"/>
    </row>
    <row r="144" spans="1:28" s="117" customFormat="1" ht="13.15" customHeight="1" x14ac:dyDescent="0.25">
      <c r="A144" s="315"/>
      <c r="B144" s="146" t="s">
        <v>1644</v>
      </c>
      <c r="C144" s="126"/>
      <c r="D144" s="187"/>
      <c r="E144" s="112"/>
      <c r="F144" s="318"/>
      <c r="G144" s="31"/>
      <c r="H144" s="31"/>
      <c r="I144" s="31"/>
      <c r="J144" s="31"/>
      <c r="K144" s="31"/>
      <c r="L144" s="31"/>
      <c r="M144" s="31"/>
      <c r="N144" s="31"/>
      <c r="O144" s="31"/>
      <c r="P144" s="31"/>
      <c r="Q144" s="31"/>
      <c r="R144" s="31"/>
      <c r="S144" s="31"/>
      <c r="T144" s="31"/>
      <c r="U144" s="31"/>
      <c r="V144" s="31"/>
      <c r="W144" s="31"/>
      <c r="X144" s="31"/>
      <c r="Y144" s="316"/>
      <c r="Z144" s="316"/>
      <c r="AA144" s="351"/>
      <c r="AB144" s="316"/>
    </row>
    <row r="145" spans="1:28" s="117" customFormat="1" ht="13.15" customHeight="1" x14ac:dyDescent="0.25">
      <c r="A145" s="315"/>
      <c r="B145" s="146" t="s">
        <v>1645</v>
      </c>
      <c r="C145" s="126"/>
      <c r="D145" s="187"/>
      <c r="E145" s="112"/>
      <c r="F145" s="318"/>
      <c r="G145" s="31"/>
      <c r="H145" s="31"/>
      <c r="I145" s="31"/>
      <c r="J145" s="31"/>
      <c r="K145" s="31"/>
      <c r="L145" s="31"/>
      <c r="M145" s="31"/>
      <c r="N145" s="31"/>
      <c r="O145" s="31"/>
      <c r="P145" s="31"/>
      <c r="Q145" s="31"/>
      <c r="R145" s="31"/>
      <c r="S145" s="31"/>
      <c r="T145" s="31"/>
      <c r="U145" s="31"/>
      <c r="V145" s="31"/>
      <c r="W145" s="31"/>
      <c r="X145" s="31"/>
      <c r="Y145" s="316"/>
      <c r="Z145" s="316"/>
      <c r="AA145" s="351"/>
      <c r="AB145" s="316"/>
    </row>
    <row r="146" spans="1:28" s="117" customFormat="1" ht="13.15" customHeight="1" x14ac:dyDescent="0.25">
      <c r="A146" s="315"/>
      <c r="B146" s="146" t="s">
        <v>1646</v>
      </c>
      <c r="C146" s="126"/>
      <c r="D146" s="187"/>
      <c r="E146" s="112"/>
      <c r="F146" s="318"/>
      <c r="G146" s="31"/>
      <c r="H146" s="31"/>
      <c r="I146" s="31"/>
      <c r="J146" s="31"/>
      <c r="K146" s="31"/>
      <c r="L146" s="31"/>
      <c r="M146" s="31"/>
      <c r="N146" s="31"/>
      <c r="O146" s="31"/>
      <c r="P146" s="31"/>
      <c r="Q146" s="31"/>
      <c r="R146" s="31"/>
      <c r="S146" s="31"/>
      <c r="T146" s="31"/>
      <c r="U146" s="31"/>
      <c r="V146" s="31"/>
      <c r="W146" s="31"/>
      <c r="X146" s="31"/>
      <c r="Y146" s="316"/>
      <c r="Z146" s="316"/>
      <c r="AA146" s="351"/>
      <c r="AB146" s="316"/>
    </row>
    <row r="147" spans="1:28" s="117" customFormat="1" ht="13.15" customHeight="1" x14ac:dyDescent="0.25">
      <c r="A147" s="315"/>
      <c r="B147" s="146" t="s">
        <v>1647</v>
      </c>
      <c r="C147" s="126"/>
      <c r="D147" s="187"/>
      <c r="E147" s="112"/>
      <c r="F147" s="318"/>
      <c r="G147" s="31"/>
      <c r="H147" s="31"/>
      <c r="I147" s="31"/>
      <c r="J147" s="31"/>
      <c r="K147" s="31"/>
      <c r="L147" s="31"/>
      <c r="M147" s="31"/>
      <c r="N147" s="31"/>
      <c r="O147" s="31"/>
      <c r="P147" s="31"/>
      <c r="Q147" s="31"/>
      <c r="R147" s="31"/>
      <c r="S147" s="31"/>
      <c r="T147" s="31"/>
      <c r="U147" s="31"/>
      <c r="V147" s="31"/>
      <c r="W147" s="31"/>
      <c r="X147" s="31"/>
      <c r="Y147" s="316"/>
      <c r="Z147" s="316"/>
      <c r="AA147" s="351"/>
      <c r="AB147" s="316"/>
    </row>
    <row r="148" spans="1:28" s="117" customFormat="1" ht="13.15" customHeight="1" x14ac:dyDescent="0.25">
      <c r="A148" s="315"/>
      <c r="B148" s="146" t="s">
        <v>1648</v>
      </c>
      <c r="C148" s="126"/>
      <c r="D148" s="187"/>
      <c r="E148" s="112"/>
      <c r="F148" s="318"/>
      <c r="G148" s="31"/>
      <c r="H148" s="31"/>
      <c r="I148" s="31"/>
      <c r="J148" s="31"/>
      <c r="K148" s="31"/>
      <c r="L148" s="31"/>
      <c r="M148" s="31"/>
      <c r="N148" s="31"/>
      <c r="O148" s="31"/>
      <c r="P148" s="31"/>
      <c r="Q148" s="31"/>
      <c r="R148" s="31"/>
      <c r="S148" s="31"/>
      <c r="T148" s="31"/>
      <c r="U148" s="31"/>
      <c r="V148" s="31"/>
      <c r="W148" s="31"/>
      <c r="X148" s="31"/>
      <c r="Y148" s="316"/>
      <c r="Z148" s="316"/>
      <c r="AA148" s="351"/>
      <c r="AB148" s="316"/>
    </row>
    <row r="149" spans="1:28" s="117" customFormat="1" ht="13.15" customHeight="1" x14ac:dyDescent="0.25">
      <c r="A149" s="315"/>
      <c r="B149" s="146" t="s">
        <v>1649</v>
      </c>
      <c r="C149" s="126"/>
      <c r="D149" s="187"/>
      <c r="E149" s="112"/>
      <c r="F149" s="318"/>
      <c r="G149" s="31"/>
      <c r="H149" s="31"/>
      <c r="I149" s="31"/>
      <c r="J149" s="31"/>
      <c r="K149" s="31"/>
      <c r="L149" s="31"/>
      <c r="M149" s="31"/>
      <c r="N149" s="31"/>
      <c r="O149" s="31"/>
      <c r="P149" s="31"/>
      <c r="Q149" s="31"/>
      <c r="R149" s="31"/>
      <c r="S149" s="31"/>
      <c r="T149" s="31"/>
      <c r="U149" s="31"/>
      <c r="V149" s="31"/>
      <c r="W149" s="31"/>
      <c r="X149" s="31"/>
      <c r="Y149" s="316"/>
      <c r="Z149" s="316"/>
      <c r="AA149" s="351"/>
      <c r="AB149" s="316"/>
    </row>
    <row r="150" spans="1:28" s="117" customFormat="1" ht="13.15" customHeight="1" x14ac:dyDescent="0.25">
      <c r="A150" s="315"/>
      <c r="B150" s="146" t="s">
        <v>1650</v>
      </c>
      <c r="C150" s="126"/>
      <c r="D150" s="187"/>
      <c r="E150" s="112"/>
      <c r="F150" s="318"/>
      <c r="G150" s="31"/>
      <c r="H150" s="31"/>
      <c r="I150" s="31"/>
      <c r="J150" s="31"/>
      <c r="K150" s="31"/>
      <c r="L150" s="31"/>
      <c r="M150" s="31"/>
      <c r="N150" s="31"/>
      <c r="O150" s="31"/>
      <c r="P150" s="31"/>
      <c r="Q150" s="31"/>
      <c r="R150" s="31"/>
      <c r="S150" s="31"/>
      <c r="T150" s="31"/>
      <c r="U150" s="31"/>
      <c r="V150" s="31"/>
      <c r="W150" s="31"/>
      <c r="X150" s="31"/>
      <c r="Y150" s="316"/>
      <c r="Z150" s="316"/>
      <c r="AA150" s="351"/>
      <c r="AB150" s="316"/>
    </row>
    <row r="151" spans="1:28" s="581" customFormat="1" ht="36.75" customHeight="1" x14ac:dyDescent="0.25">
      <c r="A151" s="568">
        <v>28</v>
      </c>
      <c r="B151" s="579" t="s">
        <v>440</v>
      </c>
      <c r="C151" s="455" t="str">
        <f t="shared" si="5"/>
        <v xml:space="preserve">2C </v>
      </c>
      <c r="D151" s="567" t="s">
        <v>1495</v>
      </c>
      <c r="E151" s="585" t="s">
        <v>1651</v>
      </c>
      <c r="F151" s="577" t="s">
        <v>1652</v>
      </c>
      <c r="G151" s="456" t="s">
        <v>49</v>
      </c>
      <c r="H151" s="456" t="s">
        <v>49</v>
      </c>
      <c r="I151" s="456" t="s">
        <v>49</v>
      </c>
      <c r="J151" s="456" t="s">
        <v>49</v>
      </c>
      <c r="K151" s="456">
        <f t="shared" si="23"/>
        <v>41311</v>
      </c>
      <c r="L151" s="456">
        <f t="shared" si="17"/>
        <v>41319</v>
      </c>
      <c r="M151" s="456">
        <f t="shared" si="17"/>
        <v>41319</v>
      </c>
      <c r="N151" s="456">
        <f t="shared" si="24"/>
        <v>41319</v>
      </c>
      <c r="O151" s="456">
        <f t="shared" si="25"/>
        <v>41320</v>
      </c>
      <c r="P151" s="456">
        <f t="shared" si="26"/>
        <v>41323</v>
      </c>
      <c r="Q151" s="456" t="s">
        <v>49</v>
      </c>
      <c r="R151" s="456" t="s">
        <v>49</v>
      </c>
      <c r="S151" s="456" t="s">
        <v>49</v>
      </c>
      <c r="T151" s="456" t="s">
        <v>49</v>
      </c>
      <c r="U151" s="456">
        <f t="shared" si="21"/>
        <v>41323</v>
      </c>
      <c r="V151" s="456">
        <f t="shared" si="21"/>
        <v>41327</v>
      </c>
      <c r="W151" s="456">
        <f t="shared" si="27"/>
        <v>41331</v>
      </c>
      <c r="X151" s="456">
        <v>41334</v>
      </c>
      <c r="Y151" s="576"/>
      <c r="Z151" s="576"/>
      <c r="AA151" s="580">
        <v>9000</v>
      </c>
      <c r="AB151" s="576"/>
    </row>
    <row r="152" spans="1:28" s="117" customFormat="1" ht="13.15" customHeight="1" x14ac:dyDescent="0.25">
      <c r="A152" s="315"/>
      <c r="B152" s="146" t="s">
        <v>1653</v>
      </c>
      <c r="C152" s="126"/>
      <c r="D152" s="187"/>
      <c r="E152" s="112"/>
      <c r="F152" s="318"/>
      <c r="G152" s="31"/>
      <c r="H152" s="31"/>
      <c r="I152" s="31"/>
      <c r="J152" s="31"/>
      <c r="K152" s="31"/>
      <c r="L152" s="31"/>
      <c r="M152" s="31"/>
      <c r="N152" s="31"/>
      <c r="O152" s="31"/>
      <c r="P152" s="31"/>
      <c r="Q152" s="31"/>
      <c r="R152" s="31"/>
      <c r="S152" s="31"/>
      <c r="T152" s="31"/>
      <c r="U152" s="31"/>
      <c r="V152" s="31"/>
      <c r="W152" s="31"/>
      <c r="X152" s="31"/>
      <c r="Y152" s="316"/>
      <c r="Z152" s="316"/>
      <c r="AA152" s="351"/>
      <c r="AB152" s="316"/>
    </row>
    <row r="153" spans="1:28" s="117" customFormat="1" ht="13.15" customHeight="1" x14ac:dyDescent="0.25">
      <c r="A153" s="315"/>
      <c r="B153" s="146" t="s">
        <v>1654</v>
      </c>
      <c r="C153" s="126"/>
      <c r="D153" s="187"/>
      <c r="E153" s="112"/>
      <c r="F153" s="318"/>
      <c r="G153" s="31"/>
      <c r="H153" s="31"/>
      <c r="I153" s="31"/>
      <c r="J153" s="31"/>
      <c r="K153" s="31"/>
      <c r="L153" s="31"/>
      <c r="M153" s="31"/>
      <c r="N153" s="31"/>
      <c r="O153" s="31"/>
      <c r="P153" s="31"/>
      <c r="Q153" s="31"/>
      <c r="R153" s="31"/>
      <c r="S153" s="31"/>
      <c r="T153" s="31"/>
      <c r="U153" s="31"/>
      <c r="V153" s="31"/>
      <c r="W153" s="31"/>
      <c r="X153" s="31"/>
      <c r="Y153" s="316"/>
      <c r="Z153" s="316"/>
      <c r="AA153" s="351"/>
      <c r="AB153" s="316"/>
    </row>
    <row r="154" spans="1:28" s="117" customFormat="1" ht="13.15" customHeight="1" x14ac:dyDescent="0.25">
      <c r="A154" s="315"/>
      <c r="B154" s="146" t="s">
        <v>1655</v>
      </c>
      <c r="C154" s="126"/>
      <c r="D154" s="187"/>
      <c r="E154" s="112"/>
      <c r="F154" s="318"/>
      <c r="G154" s="31"/>
      <c r="H154" s="31"/>
      <c r="I154" s="31"/>
      <c r="J154" s="31"/>
      <c r="K154" s="31"/>
      <c r="L154" s="31"/>
      <c r="M154" s="31"/>
      <c r="N154" s="31"/>
      <c r="O154" s="31"/>
      <c r="P154" s="31"/>
      <c r="Q154" s="31"/>
      <c r="R154" s="31"/>
      <c r="S154" s="31"/>
      <c r="T154" s="31"/>
      <c r="U154" s="31"/>
      <c r="V154" s="31"/>
      <c r="W154" s="31"/>
      <c r="X154" s="31"/>
      <c r="Y154" s="316"/>
      <c r="Z154" s="316"/>
      <c r="AA154" s="351"/>
      <c r="AB154" s="316"/>
    </row>
    <row r="155" spans="1:28" s="117" customFormat="1" ht="13.15" customHeight="1" x14ac:dyDescent="0.25">
      <c r="A155" s="315"/>
      <c r="B155" s="146" t="s">
        <v>1656</v>
      </c>
      <c r="C155" s="126"/>
      <c r="D155" s="187"/>
      <c r="E155" s="112"/>
      <c r="F155" s="318"/>
      <c r="G155" s="31"/>
      <c r="H155" s="31"/>
      <c r="I155" s="31"/>
      <c r="J155" s="31"/>
      <c r="K155" s="31"/>
      <c r="L155" s="31"/>
      <c r="M155" s="31"/>
      <c r="N155" s="31"/>
      <c r="O155" s="31"/>
      <c r="P155" s="31"/>
      <c r="Q155" s="31"/>
      <c r="R155" s="31"/>
      <c r="S155" s="31"/>
      <c r="T155" s="31"/>
      <c r="U155" s="31"/>
      <c r="V155" s="31"/>
      <c r="W155" s="31"/>
      <c r="X155" s="31"/>
      <c r="Y155" s="316"/>
      <c r="Z155" s="316"/>
      <c r="AA155" s="351"/>
      <c r="AB155" s="316"/>
    </row>
    <row r="156" spans="1:28" s="581" customFormat="1" ht="36.75" customHeight="1" x14ac:dyDescent="0.25">
      <c r="A156" s="578">
        <v>29</v>
      </c>
      <c r="B156" s="579" t="s">
        <v>1193</v>
      </c>
      <c r="C156" s="455" t="str">
        <f t="shared" si="5"/>
        <v xml:space="preserve">2C </v>
      </c>
      <c r="D156" s="567" t="s">
        <v>1495</v>
      </c>
      <c r="E156" s="585" t="s">
        <v>1657</v>
      </c>
      <c r="F156" s="577" t="s">
        <v>1658</v>
      </c>
      <c r="G156" s="456" t="s">
        <v>49</v>
      </c>
      <c r="H156" s="456" t="s">
        <v>49</v>
      </c>
      <c r="I156" s="456" t="s">
        <v>49</v>
      </c>
      <c r="J156" s="456" t="s">
        <v>49</v>
      </c>
      <c r="K156" s="456">
        <f t="shared" ref="K156" si="28">SUM(L156-8)</f>
        <v>41311</v>
      </c>
      <c r="L156" s="456">
        <f t="shared" ref="L156:M156" si="29">SUM(M156*1)</f>
        <v>41319</v>
      </c>
      <c r="M156" s="456">
        <f t="shared" si="29"/>
        <v>41319</v>
      </c>
      <c r="N156" s="456">
        <f t="shared" ref="N156" si="30">SUM(O156-1)</f>
        <v>41319</v>
      </c>
      <c r="O156" s="456">
        <f t="shared" ref="O156" si="31">SUM(U156-3)</f>
        <v>41320</v>
      </c>
      <c r="P156" s="456">
        <f t="shared" ref="P156" si="32">SUM(U156*1)</f>
        <v>41323</v>
      </c>
      <c r="Q156" s="456" t="s">
        <v>49</v>
      </c>
      <c r="R156" s="456" t="s">
        <v>49</v>
      </c>
      <c r="S156" s="456" t="s">
        <v>49</v>
      </c>
      <c r="T156" s="456" t="s">
        <v>49</v>
      </c>
      <c r="U156" s="456">
        <f t="shared" ref="U156:V156" si="33">SUM(V156-4)</f>
        <v>41323</v>
      </c>
      <c r="V156" s="456">
        <f t="shared" si="33"/>
        <v>41327</v>
      </c>
      <c r="W156" s="456">
        <f t="shared" ref="W156" si="34">SUM(X156-3)</f>
        <v>41331</v>
      </c>
      <c r="X156" s="456">
        <v>41334</v>
      </c>
      <c r="Y156" s="576"/>
      <c r="Z156" s="576"/>
      <c r="AA156" s="580">
        <v>4500</v>
      </c>
      <c r="AB156" s="576"/>
    </row>
    <row r="157" spans="1:28" s="117" customFormat="1" ht="13.15" customHeight="1" x14ac:dyDescent="0.25">
      <c r="A157" s="147"/>
      <c r="B157" s="146" t="s">
        <v>1659</v>
      </c>
      <c r="C157" s="126"/>
      <c r="D157" s="187"/>
      <c r="E157" s="112"/>
      <c r="F157" s="318"/>
      <c r="G157" s="31"/>
      <c r="H157" s="31"/>
      <c r="I157" s="31"/>
      <c r="J157" s="31"/>
      <c r="K157" s="31"/>
      <c r="L157" s="31"/>
      <c r="M157" s="31"/>
      <c r="N157" s="31"/>
      <c r="O157" s="31"/>
      <c r="P157" s="31"/>
      <c r="Q157" s="31"/>
      <c r="R157" s="31"/>
      <c r="S157" s="31"/>
      <c r="T157" s="31"/>
      <c r="U157" s="31"/>
      <c r="V157" s="31"/>
      <c r="W157" s="31"/>
      <c r="X157" s="31"/>
      <c r="Y157" s="316"/>
      <c r="Z157" s="316"/>
      <c r="AA157" s="351"/>
      <c r="AB157" s="316"/>
    </row>
    <row r="158" spans="1:28" s="117" customFormat="1" ht="13.15" customHeight="1" x14ac:dyDescent="0.25">
      <c r="A158" s="147"/>
      <c r="B158" s="146" t="s">
        <v>1660</v>
      </c>
      <c r="C158" s="126"/>
      <c r="D158" s="187"/>
      <c r="E158" s="112"/>
      <c r="F158" s="318"/>
      <c r="G158" s="31"/>
      <c r="H158" s="31"/>
      <c r="I158" s="31"/>
      <c r="J158" s="31"/>
      <c r="K158" s="31"/>
      <c r="L158" s="31"/>
      <c r="M158" s="31"/>
      <c r="N158" s="31"/>
      <c r="O158" s="31"/>
      <c r="P158" s="31"/>
      <c r="Q158" s="31"/>
      <c r="R158" s="31"/>
      <c r="S158" s="31"/>
      <c r="T158" s="31"/>
      <c r="U158" s="31"/>
      <c r="V158" s="31"/>
      <c r="W158" s="31"/>
      <c r="X158" s="31"/>
      <c r="Y158" s="316"/>
      <c r="Z158" s="316"/>
      <c r="AA158" s="351"/>
      <c r="AB158" s="316"/>
    </row>
    <row r="159" spans="1:28" s="117" customFormat="1" ht="13.15" customHeight="1" x14ac:dyDescent="0.25">
      <c r="A159" s="147"/>
      <c r="B159" s="146" t="s">
        <v>1661</v>
      </c>
      <c r="C159" s="126"/>
      <c r="D159" s="187"/>
      <c r="E159" s="112"/>
      <c r="F159" s="318"/>
      <c r="G159" s="31"/>
      <c r="H159" s="31"/>
      <c r="I159" s="31"/>
      <c r="J159" s="31"/>
      <c r="K159" s="31"/>
      <c r="L159" s="31"/>
      <c r="M159" s="31"/>
      <c r="N159" s="31"/>
      <c r="O159" s="31"/>
      <c r="P159" s="31"/>
      <c r="Q159" s="31"/>
      <c r="R159" s="31"/>
      <c r="S159" s="31"/>
      <c r="T159" s="31"/>
      <c r="U159" s="31"/>
      <c r="V159" s="31"/>
      <c r="W159" s="31"/>
      <c r="X159" s="31"/>
      <c r="Y159" s="316"/>
      <c r="Z159" s="316"/>
      <c r="AA159" s="351"/>
      <c r="AB159" s="316"/>
    </row>
    <row r="160" spans="1:28" s="117" customFormat="1" ht="13.15" customHeight="1" x14ac:dyDescent="0.25">
      <c r="A160" s="147"/>
      <c r="B160" s="146" t="s">
        <v>1662</v>
      </c>
      <c r="C160" s="126"/>
      <c r="D160" s="187"/>
      <c r="E160" s="112"/>
      <c r="F160" s="318"/>
      <c r="G160" s="31"/>
      <c r="H160" s="31"/>
      <c r="I160" s="31"/>
      <c r="J160" s="31"/>
      <c r="K160" s="31"/>
      <c r="L160" s="31"/>
      <c r="M160" s="31"/>
      <c r="N160" s="31"/>
      <c r="O160" s="31"/>
      <c r="P160" s="31"/>
      <c r="Q160" s="31"/>
      <c r="R160" s="31"/>
      <c r="S160" s="31"/>
      <c r="T160" s="31"/>
      <c r="U160" s="31"/>
      <c r="V160" s="31"/>
      <c r="W160" s="31"/>
      <c r="X160" s="31"/>
      <c r="Y160" s="316"/>
      <c r="Z160" s="316"/>
      <c r="AA160" s="351"/>
      <c r="AB160" s="316"/>
    </row>
    <row r="161" spans="1:28" s="117" customFormat="1" ht="13.15" customHeight="1" x14ac:dyDescent="0.25">
      <c r="A161" s="147"/>
      <c r="B161" s="146" t="s">
        <v>1663</v>
      </c>
      <c r="C161" s="126"/>
      <c r="D161" s="187"/>
      <c r="E161" s="112"/>
      <c r="F161" s="318"/>
      <c r="G161" s="31"/>
      <c r="H161" s="31"/>
      <c r="I161" s="31"/>
      <c r="J161" s="31"/>
      <c r="K161" s="31"/>
      <c r="L161" s="31"/>
      <c r="M161" s="31"/>
      <c r="N161" s="31"/>
      <c r="O161" s="31"/>
      <c r="P161" s="31"/>
      <c r="Q161" s="31"/>
      <c r="R161" s="31"/>
      <c r="S161" s="31"/>
      <c r="T161" s="31"/>
      <c r="U161" s="31"/>
      <c r="V161" s="31"/>
      <c r="W161" s="31"/>
      <c r="X161" s="31"/>
      <c r="Y161" s="316"/>
      <c r="Z161" s="316"/>
      <c r="AA161" s="351"/>
      <c r="AB161" s="316"/>
    </row>
    <row r="162" spans="1:28" s="117" customFormat="1" ht="13.15" customHeight="1" x14ac:dyDescent="0.25">
      <c r="A162" s="147"/>
      <c r="B162" s="146" t="s">
        <v>1664</v>
      </c>
      <c r="C162" s="126"/>
      <c r="D162" s="187"/>
      <c r="E162" s="112"/>
      <c r="F162" s="318"/>
      <c r="G162" s="31"/>
      <c r="H162" s="31"/>
      <c r="I162" s="31"/>
      <c r="J162" s="31"/>
      <c r="K162" s="31"/>
      <c r="L162" s="31"/>
      <c r="M162" s="31"/>
      <c r="N162" s="31"/>
      <c r="O162" s="31"/>
      <c r="P162" s="31"/>
      <c r="Q162" s="31"/>
      <c r="R162" s="31"/>
      <c r="S162" s="31"/>
      <c r="T162" s="31"/>
      <c r="U162" s="31"/>
      <c r="V162" s="31"/>
      <c r="W162" s="31"/>
      <c r="X162" s="31"/>
      <c r="Y162" s="316"/>
      <c r="Z162" s="316"/>
      <c r="AA162" s="351"/>
      <c r="AB162" s="316"/>
    </row>
    <row r="163" spans="1:28" s="117" customFormat="1" ht="13.15" customHeight="1" x14ac:dyDescent="0.25">
      <c r="A163" s="147"/>
      <c r="B163" s="146" t="s">
        <v>1665</v>
      </c>
      <c r="C163" s="126"/>
      <c r="D163" s="187"/>
      <c r="E163" s="112"/>
      <c r="F163" s="318"/>
      <c r="G163" s="31"/>
      <c r="H163" s="31"/>
      <c r="I163" s="31"/>
      <c r="J163" s="31"/>
      <c r="K163" s="31"/>
      <c r="L163" s="31"/>
      <c r="M163" s="31"/>
      <c r="N163" s="31"/>
      <c r="O163" s="31"/>
      <c r="P163" s="31"/>
      <c r="Q163" s="31"/>
      <c r="R163" s="31"/>
      <c r="S163" s="31"/>
      <c r="T163" s="31"/>
      <c r="U163" s="31"/>
      <c r="V163" s="31"/>
      <c r="W163" s="31"/>
      <c r="X163" s="31"/>
      <c r="Y163" s="316"/>
      <c r="Z163" s="316"/>
      <c r="AA163" s="351"/>
      <c r="AB163" s="316"/>
    </row>
    <row r="164" spans="1:28" s="117" customFormat="1" ht="13.15" customHeight="1" x14ac:dyDescent="0.25">
      <c r="A164" s="147"/>
      <c r="B164" s="146" t="s">
        <v>1666</v>
      </c>
      <c r="C164" s="126"/>
      <c r="D164" s="187"/>
      <c r="E164" s="112"/>
      <c r="F164" s="318"/>
      <c r="G164" s="31"/>
      <c r="H164" s="31"/>
      <c r="I164" s="31"/>
      <c r="J164" s="31"/>
      <c r="K164" s="31"/>
      <c r="L164" s="31"/>
      <c r="M164" s="31"/>
      <c r="N164" s="31"/>
      <c r="O164" s="31"/>
      <c r="P164" s="31"/>
      <c r="Q164" s="31"/>
      <c r="R164" s="31"/>
      <c r="S164" s="31"/>
      <c r="T164" s="31"/>
      <c r="U164" s="31"/>
      <c r="V164" s="31"/>
      <c r="W164" s="31"/>
      <c r="X164" s="31"/>
      <c r="Y164" s="316"/>
      <c r="Z164" s="316"/>
      <c r="AA164" s="351"/>
      <c r="AB164" s="316"/>
    </row>
    <row r="165" spans="1:28" s="117" customFormat="1" ht="13.15" customHeight="1" x14ac:dyDescent="0.25">
      <c r="A165" s="147"/>
      <c r="B165" s="146" t="s">
        <v>1667</v>
      </c>
      <c r="C165" s="126"/>
      <c r="D165" s="187"/>
      <c r="E165" s="112"/>
      <c r="F165" s="318"/>
      <c r="G165" s="31"/>
      <c r="H165" s="31"/>
      <c r="I165" s="31"/>
      <c r="J165" s="31"/>
      <c r="K165" s="31"/>
      <c r="L165" s="31"/>
      <c r="M165" s="31"/>
      <c r="N165" s="31"/>
      <c r="O165" s="31"/>
      <c r="P165" s="31"/>
      <c r="Q165" s="31"/>
      <c r="R165" s="31"/>
      <c r="S165" s="31"/>
      <c r="T165" s="31"/>
      <c r="U165" s="31"/>
      <c r="V165" s="31"/>
      <c r="W165" s="31"/>
      <c r="X165" s="31"/>
      <c r="Y165" s="316"/>
      <c r="Z165" s="316"/>
      <c r="AA165" s="351"/>
      <c r="AB165" s="316"/>
    </row>
    <row r="166" spans="1:28" s="581" customFormat="1" ht="36.75" customHeight="1" x14ac:dyDescent="0.25">
      <c r="A166" s="578">
        <v>30</v>
      </c>
      <c r="B166" s="579" t="s">
        <v>1194</v>
      </c>
      <c r="C166" s="455" t="str">
        <f t="shared" si="5"/>
        <v>LP</v>
      </c>
      <c r="D166" s="567" t="s">
        <v>1495</v>
      </c>
      <c r="E166" s="585" t="s">
        <v>1668</v>
      </c>
      <c r="F166" s="577" t="s">
        <v>1669</v>
      </c>
      <c r="G166" s="456" t="s">
        <v>49</v>
      </c>
      <c r="H166" s="456" t="s">
        <v>49</v>
      </c>
      <c r="I166" s="456" t="s">
        <v>49</v>
      </c>
      <c r="J166" s="456" t="s">
        <v>49</v>
      </c>
      <c r="K166" s="456">
        <f t="shared" ref="K166:K209" si="35">SUM(L166-20)</f>
        <v>41318</v>
      </c>
      <c r="L166" s="456">
        <f t="shared" ref="L166:N197" si="36">SUM(M166*1)</f>
        <v>41338</v>
      </c>
      <c r="M166" s="456">
        <f t="shared" si="36"/>
        <v>41338</v>
      </c>
      <c r="N166" s="456">
        <f t="shared" si="36"/>
        <v>41338</v>
      </c>
      <c r="O166" s="456">
        <f t="shared" ref="O166:O209" si="37">SUM(P166-15)</f>
        <v>41338</v>
      </c>
      <c r="P166" s="456">
        <f t="shared" ref="P166:P209" si="38">SUM(Q166*1)</f>
        <v>41353</v>
      </c>
      <c r="Q166" s="456">
        <f t="shared" ref="Q166:Q209" si="39">SUM(R166-8)</f>
        <v>41353</v>
      </c>
      <c r="R166" s="456">
        <f t="shared" ref="R166:R209" si="40">SUM(S166-10)</f>
        <v>41361</v>
      </c>
      <c r="S166" s="456">
        <f t="shared" ref="S166:S209" si="41">SUM(T166-30)</f>
        <v>41371</v>
      </c>
      <c r="T166" s="456">
        <f t="shared" ref="T166:T209" si="42">SUM(U166*1)</f>
        <v>41401</v>
      </c>
      <c r="U166" s="456">
        <f t="shared" ref="U166:U209" si="43">SUM(V166-30)</f>
        <v>41401</v>
      </c>
      <c r="V166" s="456">
        <f t="shared" ref="V166:V209" si="44">SUM(W166-15)</f>
        <v>41431</v>
      </c>
      <c r="W166" s="456">
        <f t="shared" ref="W166:W209" si="45">SUM(X166-10)</f>
        <v>41446</v>
      </c>
      <c r="X166" s="456">
        <v>41456</v>
      </c>
      <c r="Y166" s="576"/>
      <c r="Z166" s="576"/>
      <c r="AA166" s="580">
        <v>315000</v>
      </c>
      <c r="AB166" s="576"/>
    </row>
    <row r="167" spans="1:28" s="117" customFormat="1" ht="13.15" customHeight="1" x14ac:dyDescent="0.25">
      <c r="A167" s="147"/>
      <c r="B167" s="146" t="s">
        <v>1670</v>
      </c>
      <c r="C167" s="126"/>
      <c r="D167" s="187"/>
      <c r="E167" s="112"/>
      <c r="F167" s="318"/>
      <c r="G167" s="31"/>
      <c r="H167" s="31"/>
      <c r="I167" s="31"/>
      <c r="J167" s="31"/>
      <c r="K167" s="31"/>
      <c r="L167" s="31"/>
      <c r="M167" s="31"/>
      <c r="N167" s="31"/>
      <c r="O167" s="31"/>
      <c r="P167" s="31"/>
      <c r="Q167" s="31"/>
      <c r="R167" s="31"/>
      <c r="S167" s="31"/>
      <c r="T167" s="31"/>
      <c r="U167" s="31"/>
      <c r="V167" s="31"/>
      <c r="W167" s="31"/>
      <c r="X167" s="31"/>
      <c r="Y167" s="316"/>
      <c r="Z167" s="316"/>
      <c r="AA167" s="351"/>
      <c r="AB167" s="316"/>
    </row>
    <row r="168" spans="1:28" s="117" customFormat="1" ht="13.15" customHeight="1" x14ac:dyDescent="0.25">
      <c r="A168" s="147"/>
      <c r="B168" s="146" t="s">
        <v>1671</v>
      </c>
      <c r="C168" s="126"/>
      <c r="D168" s="187"/>
      <c r="E168" s="112"/>
      <c r="F168" s="318"/>
      <c r="G168" s="31"/>
      <c r="H168" s="31"/>
      <c r="I168" s="31"/>
      <c r="J168" s="31"/>
      <c r="K168" s="31"/>
      <c r="L168" s="31"/>
      <c r="M168" s="31"/>
      <c r="N168" s="31"/>
      <c r="O168" s="31"/>
      <c r="P168" s="31"/>
      <c r="Q168" s="31"/>
      <c r="R168" s="31"/>
      <c r="S168" s="31"/>
      <c r="T168" s="31"/>
      <c r="U168" s="31"/>
      <c r="V168" s="31"/>
      <c r="W168" s="31"/>
      <c r="X168" s="31"/>
      <c r="Y168" s="316"/>
      <c r="Z168" s="316"/>
      <c r="AA168" s="351"/>
      <c r="AB168" s="316"/>
    </row>
    <row r="169" spans="1:28" s="117" customFormat="1" ht="13.15" customHeight="1" x14ac:dyDescent="0.25">
      <c r="A169" s="147"/>
      <c r="B169" s="146" t="s">
        <v>1672</v>
      </c>
      <c r="C169" s="126"/>
      <c r="D169" s="187"/>
      <c r="E169" s="112"/>
      <c r="F169" s="318"/>
      <c r="G169" s="31"/>
      <c r="H169" s="31"/>
      <c r="I169" s="31"/>
      <c r="J169" s="31"/>
      <c r="K169" s="31"/>
      <c r="L169" s="31"/>
      <c r="M169" s="31"/>
      <c r="N169" s="31"/>
      <c r="O169" s="31"/>
      <c r="P169" s="31"/>
      <c r="Q169" s="31"/>
      <c r="R169" s="31"/>
      <c r="S169" s="31"/>
      <c r="T169" s="31"/>
      <c r="U169" s="31"/>
      <c r="V169" s="31"/>
      <c r="W169" s="31"/>
      <c r="X169" s="31"/>
      <c r="Y169" s="316"/>
      <c r="Z169" s="316"/>
      <c r="AA169" s="351"/>
      <c r="AB169" s="316"/>
    </row>
    <row r="170" spans="1:28" s="117" customFormat="1" ht="13.15" customHeight="1" x14ac:dyDescent="0.25">
      <c r="A170" s="147"/>
      <c r="B170" s="146" t="s">
        <v>1673</v>
      </c>
      <c r="C170" s="126"/>
      <c r="D170" s="187"/>
      <c r="E170" s="112"/>
      <c r="F170" s="318"/>
      <c r="G170" s="31"/>
      <c r="H170" s="31"/>
      <c r="I170" s="31"/>
      <c r="J170" s="31"/>
      <c r="K170" s="31"/>
      <c r="L170" s="31"/>
      <c r="M170" s="31"/>
      <c r="N170" s="31"/>
      <c r="O170" s="31"/>
      <c r="P170" s="31"/>
      <c r="Q170" s="31"/>
      <c r="R170" s="31"/>
      <c r="S170" s="31"/>
      <c r="T170" s="31"/>
      <c r="U170" s="31"/>
      <c r="V170" s="31"/>
      <c r="W170" s="31"/>
      <c r="X170" s="31"/>
      <c r="Y170" s="316"/>
      <c r="Z170" s="316"/>
      <c r="AA170" s="351"/>
      <c r="AB170" s="316"/>
    </row>
    <row r="171" spans="1:28" s="117" customFormat="1" ht="13.15" customHeight="1" x14ac:dyDescent="0.25">
      <c r="A171" s="147"/>
      <c r="B171" s="146" t="s">
        <v>1674</v>
      </c>
      <c r="C171" s="126"/>
      <c r="D171" s="187"/>
      <c r="E171" s="112"/>
      <c r="F171" s="318"/>
      <c r="G171" s="31"/>
      <c r="H171" s="31"/>
      <c r="I171" s="31"/>
      <c r="J171" s="31"/>
      <c r="K171" s="31"/>
      <c r="L171" s="31"/>
      <c r="M171" s="31"/>
      <c r="N171" s="31"/>
      <c r="O171" s="31"/>
      <c r="P171" s="31"/>
      <c r="Q171" s="31"/>
      <c r="R171" s="31"/>
      <c r="S171" s="31"/>
      <c r="T171" s="31"/>
      <c r="U171" s="31"/>
      <c r="V171" s="31"/>
      <c r="W171" s="31"/>
      <c r="X171" s="31"/>
      <c r="Y171" s="316"/>
      <c r="Z171" s="316"/>
      <c r="AA171" s="351"/>
      <c r="AB171" s="316"/>
    </row>
    <row r="172" spans="1:28" s="117" customFormat="1" ht="13.15" customHeight="1" x14ac:dyDescent="0.25">
      <c r="A172" s="147"/>
      <c r="B172" s="146" t="s">
        <v>1675</v>
      </c>
      <c r="C172" s="126"/>
      <c r="D172" s="187"/>
      <c r="E172" s="112"/>
      <c r="F172" s="318"/>
      <c r="G172" s="31"/>
      <c r="H172" s="31"/>
      <c r="I172" s="31"/>
      <c r="J172" s="31"/>
      <c r="K172" s="31"/>
      <c r="L172" s="31"/>
      <c r="M172" s="31"/>
      <c r="N172" s="31"/>
      <c r="O172" s="31"/>
      <c r="P172" s="31"/>
      <c r="Q172" s="31"/>
      <c r="R172" s="31"/>
      <c r="S172" s="31"/>
      <c r="T172" s="31"/>
      <c r="U172" s="31"/>
      <c r="V172" s="31"/>
      <c r="W172" s="31"/>
      <c r="X172" s="31"/>
      <c r="Y172" s="316"/>
      <c r="Z172" s="316"/>
      <c r="AA172" s="351"/>
      <c r="AB172" s="316"/>
    </row>
    <row r="173" spans="1:28" s="117" customFormat="1" ht="13.15" customHeight="1" x14ac:dyDescent="0.25">
      <c r="A173" s="147"/>
      <c r="B173" s="146" t="s">
        <v>1676</v>
      </c>
      <c r="C173" s="126"/>
      <c r="D173" s="187"/>
      <c r="E173" s="112"/>
      <c r="F173" s="318"/>
      <c r="G173" s="31"/>
      <c r="H173" s="31"/>
      <c r="I173" s="31"/>
      <c r="J173" s="31"/>
      <c r="K173" s="31"/>
      <c r="L173" s="31"/>
      <c r="M173" s="31"/>
      <c r="N173" s="31"/>
      <c r="O173" s="31"/>
      <c r="P173" s="31"/>
      <c r="Q173" s="31"/>
      <c r="R173" s="31"/>
      <c r="S173" s="31"/>
      <c r="T173" s="31"/>
      <c r="U173" s="31"/>
      <c r="V173" s="31"/>
      <c r="W173" s="31"/>
      <c r="X173" s="31"/>
      <c r="Y173" s="316"/>
      <c r="Z173" s="316"/>
      <c r="AA173" s="351"/>
      <c r="AB173" s="316"/>
    </row>
    <row r="174" spans="1:28" s="117" customFormat="1" ht="13.15" customHeight="1" x14ac:dyDescent="0.25">
      <c r="A174" s="147"/>
      <c r="B174" s="146" t="s">
        <v>1677</v>
      </c>
      <c r="C174" s="126"/>
      <c r="D174" s="187"/>
      <c r="E174" s="112"/>
      <c r="F174" s="318"/>
      <c r="G174" s="31"/>
      <c r="H174" s="31"/>
      <c r="I174" s="31"/>
      <c r="J174" s="31"/>
      <c r="K174" s="31"/>
      <c r="L174" s="31"/>
      <c r="M174" s="31"/>
      <c r="N174" s="31"/>
      <c r="O174" s="31"/>
      <c r="P174" s="31"/>
      <c r="Q174" s="31"/>
      <c r="R174" s="31"/>
      <c r="S174" s="31"/>
      <c r="T174" s="31"/>
      <c r="U174" s="31"/>
      <c r="V174" s="31"/>
      <c r="W174" s="31"/>
      <c r="X174" s="31"/>
      <c r="Y174" s="316"/>
      <c r="Z174" s="316"/>
      <c r="AA174" s="351"/>
      <c r="AB174" s="316"/>
    </row>
    <row r="175" spans="1:28" s="117" customFormat="1" ht="13.15" customHeight="1" x14ac:dyDescent="0.25">
      <c r="A175" s="147"/>
      <c r="B175" s="146" t="s">
        <v>1678</v>
      </c>
      <c r="C175" s="126"/>
      <c r="D175" s="187"/>
      <c r="E175" s="112"/>
      <c r="F175" s="318"/>
      <c r="G175" s="31"/>
      <c r="H175" s="31"/>
      <c r="I175" s="31"/>
      <c r="J175" s="31"/>
      <c r="K175" s="31"/>
      <c r="L175" s="31"/>
      <c r="M175" s="31"/>
      <c r="N175" s="31"/>
      <c r="O175" s="31"/>
      <c r="P175" s="31"/>
      <c r="Q175" s="31"/>
      <c r="R175" s="31"/>
      <c r="S175" s="31"/>
      <c r="T175" s="31"/>
      <c r="U175" s="31"/>
      <c r="V175" s="31"/>
      <c r="W175" s="31"/>
      <c r="X175" s="31"/>
      <c r="Y175" s="316"/>
      <c r="Z175" s="316"/>
      <c r="AA175" s="351"/>
      <c r="AB175" s="316"/>
    </row>
    <row r="176" spans="1:28" s="117" customFormat="1" ht="13.15" customHeight="1" x14ac:dyDescent="0.25">
      <c r="A176" s="147"/>
      <c r="B176" s="146" t="s">
        <v>1679</v>
      </c>
      <c r="C176" s="126"/>
      <c r="D176" s="187"/>
      <c r="E176" s="112"/>
      <c r="F176" s="318"/>
      <c r="G176" s="31"/>
      <c r="H176" s="31"/>
      <c r="I176" s="31"/>
      <c r="J176" s="31"/>
      <c r="K176" s="31"/>
      <c r="L176" s="31"/>
      <c r="M176" s="31"/>
      <c r="N176" s="31"/>
      <c r="O176" s="31"/>
      <c r="P176" s="31"/>
      <c r="Q176" s="31"/>
      <c r="R176" s="31"/>
      <c r="S176" s="31"/>
      <c r="T176" s="31"/>
      <c r="U176" s="31"/>
      <c r="V176" s="31"/>
      <c r="W176" s="31"/>
      <c r="X176" s="31"/>
      <c r="Y176" s="316"/>
      <c r="Z176" s="316"/>
      <c r="AA176" s="351"/>
      <c r="AB176" s="316"/>
    </row>
    <row r="177" spans="1:28" s="117" customFormat="1" ht="13.15" customHeight="1" x14ac:dyDescent="0.25">
      <c r="A177" s="147"/>
      <c r="B177" s="146" t="s">
        <v>1680</v>
      </c>
      <c r="C177" s="126"/>
      <c r="D177" s="187"/>
      <c r="E177" s="112"/>
      <c r="F177" s="318"/>
      <c r="G177" s="31"/>
      <c r="H177" s="31"/>
      <c r="I177" s="31"/>
      <c r="J177" s="31"/>
      <c r="K177" s="31"/>
      <c r="L177" s="31"/>
      <c r="M177" s="31"/>
      <c r="N177" s="31"/>
      <c r="O177" s="31"/>
      <c r="P177" s="31"/>
      <c r="Q177" s="31"/>
      <c r="R177" s="31"/>
      <c r="S177" s="31"/>
      <c r="T177" s="31"/>
      <c r="U177" s="31"/>
      <c r="V177" s="31"/>
      <c r="W177" s="31"/>
      <c r="X177" s="31"/>
      <c r="Y177" s="316"/>
      <c r="Z177" s="316"/>
      <c r="AA177" s="351"/>
      <c r="AB177" s="316"/>
    </row>
    <row r="178" spans="1:28" s="117" customFormat="1" ht="13.15" customHeight="1" x14ac:dyDescent="0.25">
      <c r="A178" s="147"/>
      <c r="B178" s="146" t="s">
        <v>1681</v>
      </c>
      <c r="C178" s="126"/>
      <c r="D178" s="187"/>
      <c r="E178" s="112"/>
      <c r="F178" s="318"/>
      <c r="G178" s="31"/>
      <c r="H178" s="31"/>
      <c r="I178" s="31"/>
      <c r="J178" s="31"/>
      <c r="K178" s="31"/>
      <c r="L178" s="31"/>
      <c r="M178" s="31"/>
      <c r="N178" s="31"/>
      <c r="O178" s="31"/>
      <c r="P178" s="31"/>
      <c r="Q178" s="31"/>
      <c r="R178" s="31"/>
      <c r="S178" s="31"/>
      <c r="T178" s="31"/>
      <c r="U178" s="31"/>
      <c r="V178" s="31"/>
      <c r="W178" s="31"/>
      <c r="X178" s="31"/>
      <c r="Y178" s="316"/>
      <c r="Z178" s="316"/>
      <c r="AA178" s="351"/>
      <c r="AB178" s="316"/>
    </row>
    <row r="179" spans="1:28" s="117" customFormat="1" ht="13.15" customHeight="1" x14ac:dyDescent="0.25">
      <c r="A179" s="147"/>
      <c r="B179" s="146" t="s">
        <v>1682</v>
      </c>
      <c r="C179" s="126"/>
      <c r="D179" s="187"/>
      <c r="E179" s="112"/>
      <c r="F179" s="318"/>
      <c r="G179" s="31"/>
      <c r="H179" s="31"/>
      <c r="I179" s="31"/>
      <c r="J179" s="31"/>
      <c r="K179" s="31"/>
      <c r="L179" s="31"/>
      <c r="M179" s="31"/>
      <c r="N179" s="31"/>
      <c r="O179" s="31"/>
      <c r="P179" s="31"/>
      <c r="Q179" s="31"/>
      <c r="R179" s="31"/>
      <c r="S179" s="31"/>
      <c r="T179" s="31"/>
      <c r="U179" s="31"/>
      <c r="V179" s="31"/>
      <c r="W179" s="31"/>
      <c r="X179" s="31"/>
      <c r="Y179" s="316"/>
      <c r="Z179" s="316"/>
      <c r="AA179" s="351"/>
      <c r="AB179" s="316"/>
    </row>
    <row r="180" spans="1:28" s="117" customFormat="1" ht="13.15" customHeight="1" x14ac:dyDescent="0.25">
      <c r="A180" s="147"/>
      <c r="B180" s="146" t="s">
        <v>1683</v>
      </c>
      <c r="C180" s="126"/>
      <c r="D180" s="187"/>
      <c r="E180" s="112"/>
      <c r="F180" s="318"/>
      <c r="G180" s="31"/>
      <c r="H180" s="31"/>
      <c r="I180" s="31"/>
      <c r="J180" s="31"/>
      <c r="K180" s="31"/>
      <c r="L180" s="31"/>
      <c r="M180" s="31"/>
      <c r="N180" s="31"/>
      <c r="O180" s="31"/>
      <c r="P180" s="31"/>
      <c r="Q180" s="31"/>
      <c r="R180" s="31"/>
      <c r="S180" s="31"/>
      <c r="T180" s="31"/>
      <c r="U180" s="31"/>
      <c r="V180" s="31"/>
      <c r="W180" s="31"/>
      <c r="X180" s="31"/>
      <c r="Y180" s="316"/>
      <c r="Z180" s="316"/>
      <c r="AA180" s="351"/>
      <c r="AB180" s="316"/>
    </row>
    <row r="181" spans="1:28" s="117" customFormat="1" ht="13.15" customHeight="1" x14ac:dyDescent="0.25">
      <c r="A181" s="147"/>
      <c r="B181" s="146" t="s">
        <v>1684</v>
      </c>
      <c r="C181" s="126"/>
      <c r="D181" s="187"/>
      <c r="E181" s="112"/>
      <c r="F181" s="318"/>
      <c r="G181" s="31"/>
      <c r="H181" s="31"/>
      <c r="I181" s="31"/>
      <c r="J181" s="31"/>
      <c r="K181" s="31"/>
      <c r="L181" s="31"/>
      <c r="M181" s="31"/>
      <c r="N181" s="31"/>
      <c r="O181" s="31"/>
      <c r="P181" s="31"/>
      <c r="Q181" s="31"/>
      <c r="R181" s="31"/>
      <c r="S181" s="31"/>
      <c r="T181" s="31"/>
      <c r="U181" s="31"/>
      <c r="V181" s="31"/>
      <c r="W181" s="31"/>
      <c r="X181" s="31"/>
      <c r="Y181" s="316"/>
      <c r="Z181" s="316"/>
      <c r="AA181" s="351"/>
      <c r="AB181" s="316"/>
    </row>
    <row r="182" spans="1:28" s="117" customFormat="1" ht="13.15" customHeight="1" x14ac:dyDescent="0.25">
      <c r="A182" s="147"/>
      <c r="B182" s="146" t="s">
        <v>1685</v>
      </c>
      <c r="C182" s="126"/>
      <c r="D182" s="187"/>
      <c r="E182" s="112"/>
      <c r="F182" s="318"/>
      <c r="G182" s="31"/>
      <c r="H182" s="31"/>
      <c r="I182" s="31"/>
      <c r="J182" s="31"/>
      <c r="K182" s="31"/>
      <c r="L182" s="31"/>
      <c r="M182" s="31"/>
      <c r="N182" s="31"/>
      <c r="O182" s="31"/>
      <c r="P182" s="31"/>
      <c r="Q182" s="31"/>
      <c r="R182" s="31"/>
      <c r="S182" s="31"/>
      <c r="T182" s="31"/>
      <c r="U182" s="31"/>
      <c r="V182" s="31"/>
      <c r="W182" s="31"/>
      <c r="X182" s="31"/>
      <c r="Y182" s="316"/>
      <c r="Z182" s="316"/>
      <c r="AA182" s="351"/>
      <c r="AB182" s="316"/>
    </row>
    <row r="183" spans="1:28" s="117" customFormat="1" ht="13.15" customHeight="1" x14ac:dyDescent="0.25">
      <c r="A183" s="147"/>
      <c r="B183" s="146" t="s">
        <v>1686</v>
      </c>
      <c r="C183" s="126"/>
      <c r="D183" s="187"/>
      <c r="E183" s="112"/>
      <c r="F183" s="318"/>
      <c r="G183" s="31"/>
      <c r="H183" s="31"/>
      <c r="I183" s="31"/>
      <c r="J183" s="31"/>
      <c r="K183" s="31"/>
      <c r="L183" s="31"/>
      <c r="M183" s="31"/>
      <c r="N183" s="31"/>
      <c r="O183" s="31"/>
      <c r="P183" s="31"/>
      <c r="Q183" s="31"/>
      <c r="R183" s="31"/>
      <c r="S183" s="31"/>
      <c r="T183" s="31"/>
      <c r="U183" s="31"/>
      <c r="V183" s="31"/>
      <c r="W183" s="31"/>
      <c r="X183" s="31"/>
      <c r="Y183" s="316"/>
      <c r="Z183" s="316"/>
      <c r="AA183" s="351"/>
      <c r="AB183" s="316"/>
    </row>
    <row r="184" spans="1:28" s="117" customFormat="1" ht="13.15" customHeight="1" x14ac:dyDescent="0.25">
      <c r="A184" s="147"/>
      <c r="B184" s="146" t="s">
        <v>1687</v>
      </c>
      <c r="C184" s="126"/>
      <c r="D184" s="187"/>
      <c r="E184" s="112"/>
      <c r="F184" s="318"/>
      <c r="G184" s="31"/>
      <c r="H184" s="31"/>
      <c r="I184" s="31"/>
      <c r="J184" s="31"/>
      <c r="K184" s="31"/>
      <c r="L184" s="31"/>
      <c r="M184" s="31"/>
      <c r="N184" s="31"/>
      <c r="O184" s="31"/>
      <c r="P184" s="31"/>
      <c r="Q184" s="31"/>
      <c r="R184" s="31"/>
      <c r="S184" s="31"/>
      <c r="T184" s="31"/>
      <c r="U184" s="31"/>
      <c r="V184" s="31"/>
      <c r="W184" s="31"/>
      <c r="X184" s="31"/>
      <c r="Y184" s="316"/>
      <c r="Z184" s="316"/>
      <c r="AA184" s="351"/>
      <c r="AB184" s="316"/>
    </row>
    <row r="185" spans="1:28" s="117" customFormat="1" ht="13.15" customHeight="1" x14ac:dyDescent="0.25">
      <c r="A185" s="147"/>
      <c r="B185" s="146" t="s">
        <v>1688</v>
      </c>
      <c r="C185" s="126"/>
      <c r="D185" s="187"/>
      <c r="E185" s="112"/>
      <c r="F185" s="318"/>
      <c r="G185" s="31"/>
      <c r="H185" s="31"/>
      <c r="I185" s="31"/>
      <c r="J185" s="31"/>
      <c r="K185" s="31"/>
      <c r="L185" s="31"/>
      <c r="M185" s="31"/>
      <c r="N185" s="31"/>
      <c r="O185" s="31"/>
      <c r="P185" s="31"/>
      <c r="Q185" s="31"/>
      <c r="R185" s="31"/>
      <c r="S185" s="31"/>
      <c r="T185" s="31"/>
      <c r="U185" s="31"/>
      <c r="V185" s="31"/>
      <c r="W185" s="31"/>
      <c r="X185" s="31"/>
      <c r="Y185" s="316"/>
      <c r="Z185" s="316"/>
      <c r="AA185" s="351"/>
      <c r="AB185" s="316"/>
    </row>
    <row r="186" spans="1:28" s="117" customFormat="1" ht="13.15" customHeight="1" x14ac:dyDescent="0.25">
      <c r="A186" s="147"/>
      <c r="B186" s="146" t="s">
        <v>1689</v>
      </c>
      <c r="C186" s="126"/>
      <c r="D186" s="187"/>
      <c r="E186" s="112"/>
      <c r="F186" s="318"/>
      <c r="G186" s="31"/>
      <c r="H186" s="31"/>
      <c r="I186" s="31"/>
      <c r="J186" s="31"/>
      <c r="K186" s="31"/>
      <c r="L186" s="31"/>
      <c r="M186" s="31"/>
      <c r="N186" s="31"/>
      <c r="O186" s="31"/>
      <c r="P186" s="31"/>
      <c r="Q186" s="31"/>
      <c r="R186" s="31"/>
      <c r="S186" s="31"/>
      <c r="T186" s="31"/>
      <c r="U186" s="31"/>
      <c r="V186" s="31"/>
      <c r="W186" s="31"/>
      <c r="X186" s="31"/>
      <c r="Y186" s="316"/>
      <c r="Z186" s="316"/>
      <c r="AA186" s="351"/>
      <c r="AB186" s="316"/>
    </row>
    <row r="187" spans="1:28" s="117" customFormat="1" ht="13.15" customHeight="1" x14ac:dyDescent="0.25">
      <c r="A187" s="147"/>
      <c r="B187" s="146" t="s">
        <v>1690</v>
      </c>
      <c r="C187" s="126"/>
      <c r="D187" s="187"/>
      <c r="E187" s="112"/>
      <c r="F187" s="318"/>
      <c r="G187" s="31"/>
      <c r="H187" s="31"/>
      <c r="I187" s="31"/>
      <c r="J187" s="31"/>
      <c r="K187" s="31"/>
      <c r="L187" s="31"/>
      <c r="M187" s="31"/>
      <c r="N187" s="31"/>
      <c r="O187" s="31"/>
      <c r="P187" s="31"/>
      <c r="Q187" s="31"/>
      <c r="R187" s="31"/>
      <c r="S187" s="31"/>
      <c r="T187" s="31"/>
      <c r="U187" s="31"/>
      <c r="V187" s="31"/>
      <c r="W187" s="31"/>
      <c r="X187" s="31"/>
      <c r="Y187" s="316"/>
      <c r="Z187" s="316"/>
      <c r="AA187" s="351"/>
      <c r="AB187" s="316"/>
    </row>
    <row r="188" spans="1:28" s="117" customFormat="1" ht="13.15" customHeight="1" x14ac:dyDescent="0.25">
      <c r="A188" s="147"/>
      <c r="B188" s="146" t="s">
        <v>1691</v>
      </c>
      <c r="C188" s="126"/>
      <c r="D188" s="187"/>
      <c r="E188" s="112"/>
      <c r="F188" s="318"/>
      <c r="G188" s="31"/>
      <c r="H188" s="31"/>
      <c r="I188" s="31"/>
      <c r="J188" s="31"/>
      <c r="K188" s="31"/>
      <c r="L188" s="31"/>
      <c r="M188" s="31"/>
      <c r="N188" s="31"/>
      <c r="O188" s="31"/>
      <c r="P188" s="31"/>
      <c r="Q188" s="31"/>
      <c r="R188" s="31"/>
      <c r="S188" s="31"/>
      <c r="T188" s="31"/>
      <c r="U188" s="31"/>
      <c r="V188" s="31"/>
      <c r="W188" s="31"/>
      <c r="X188" s="31"/>
      <c r="Y188" s="316"/>
      <c r="Z188" s="316"/>
      <c r="AA188" s="351"/>
      <c r="AB188" s="316"/>
    </row>
    <row r="189" spans="1:28" s="117" customFormat="1" ht="13.15" customHeight="1" x14ac:dyDescent="0.25">
      <c r="A189" s="147"/>
      <c r="B189" s="146" t="s">
        <v>1692</v>
      </c>
      <c r="C189" s="126"/>
      <c r="D189" s="187"/>
      <c r="E189" s="112"/>
      <c r="F189" s="318"/>
      <c r="G189" s="31"/>
      <c r="H189" s="31"/>
      <c r="I189" s="31"/>
      <c r="J189" s="31"/>
      <c r="K189" s="31"/>
      <c r="L189" s="31"/>
      <c r="M189" s="31"/>
      <c r="N189" s="31"/>
      <c r="O189" s="31"/>
      <c r="P189" s="31"/>
      <c r="Q189" s="31"/>
      <c r="R189" s="31"/>
      <c r="S189" s="31"/>
      <c r="T189" s="31"/>
      <c r="U189" s="31"/>
      <c r="V189" s="31"/>
      <c r="W189" s="31"/>
      <c r="X189" s="31"/>
      <c r="Y189" s="316"/>
      <c r="Z189" s="316"/>
      <c r="AA189" s="351"/>
      <c r="AB189" s="316"/>
    </row>
    <row r="190" spans="1:28" s="117" customFormat="1" ht="13.15" customHeight="1" x14ac:dyDescent="0.25">
      <c r="A190" s="147"/>
      <c r="B190" s="146" t="s">
        <v>1693</v>
      </c>
      <c r="C190" s="126"/>
      <c r="D190" s="187"/>
      <c r="E190" s="112"/>
      <c r="F190" s="318"/>
      <c r="G190" s="31"/>
      <c r="H190" s="31"/>
      <c r="I190" s="31"/>
      <c r="J190" s="31"/>
      <c r="K190" s="31"/>
      <c r="L190" s="31"/>
      <c r="M190" s="31"/>
      <c r="N190" s="31"/>
      <c r="O190" s="31"/>
      <c r="P190" s="31"/>
      <c r="Q190" s="31"/>
      <c r="R190" s="31"/>
      <c r="S190" s="31"/>
      <c r="T190" s="31"/>
      <c r="U190" s="31"/>
      <c r="V190" s="31"/>
      <c r="W190" s="31"/>
      <c r="X190" s="31"/>
      <c r="Y190" s="316"/>
      <c r="Z190" s="316"/>
      <c r="AA190" s="351"/>
      <c r="AB190" s="316"/>
    </row>
    <row r="191" spans="1:28" s="117" customFormat="1" ht="13.15" customHeight="1" x14ac:dyDescent="0.25">
      <c r="A191" s="147"/>
      <c r="B191" s="146" t="s">
        <v>1694</v>
      </c>
      <c r="C191" s="126"/>
      <c r="D191" s="187"/>
      <c r="E191" s="112"/>
      <c r="F191" s="318"/>
      <c r="G191" s="31"/>
      <c r="H191" s="31"/>
      <c r="I191" s="31"/>
      <c r="J191" s="31"/>
      <c r="K191" s="31"/>
      <c r="L191" s="31"/>
      <c r="M191" s="31"/>
      <c r="N191" s="31"/>
      <c r="O191" s="31"/>
      <c r="P191" s="31"/>
      <c r="Q191" s="31"/>
      <c r="R191" s="31"/>
      <c r="S191" s="31"/>
      <c r="T191" s="31"/>
      <c r="U191" s="31"/>
      <c r="V191" s="31"/>
      <c r="W191" s="31"/>
      <c r="X191" s="31"/>
      <c r="Y191" s="316"/>
      <c r="Z191" s="316"/>
      <c r="AA191" s="351"/>
      <c r="AB191" s="316"/>
    </row>
    <row r="192" spans="1:28" s="117" customFormat="1" ht="13.15" customHeight="1" x14ac:dyDescent="0.25">
      <c r="A192" s="147"/>
      <c r="B192" s="146" t="s">
        <v>1695</v>
      </c>
      <c r="C192" s="126"/>
      <c r="D192" s="187"/>
      <c r="E192" s="112"/>
      <c r="F192" s="318"/>
      <c r="G192" s="31"/>
      <c r="H192" s="31"/>
      <c r="I192" s="31"/>
      <c r="J192" s="31"/>
      <c r="K192" s="31"/>
      <c r="L192" s="31"/>
      <c r="M192" s="31"/>
      <c r="N192" s="31"/>
      <c r="O192" s="31"/>
      <c r="P192" s="31"/>
      <c r="Q192" s="31"/>
      <c r="R192" s="31"/>
      <c r="S192" s="31"/>
      <c r="T192" s="31"/>
      <c r="U192" s="31"/>
      <c r="V192" s="31"/>
      <c r="W192" s="31"/>
      <c r="X192" s="31"/>
      <c r="Y192" s="316"/>
      <c r="Z192" s="316"/>
      <c r="AA192" s="351"/>
      <c r="AB192" s="316"/>
    </row>
    <row r="193" spans="1:28" s="117" customFormat="1" ht="13.15" customHeight="1" x14ac:dyDescent="0.25">
      <c r="A193" s="147"/>
      <c r="B193" s="146" t="s">
        <v>1696</v>
      </c>
      <c r="C193" s="126"/>
      <c r="D193" s="187"/>
      <c r="E193" s="112"/>
      <c r="F193" s="318"/>
      <c r="G193" s="31"/>
      <c r="H193" s="31"/>
      <c r="I193" s="31"/>
      <c r="J193" s="31"/>
      <c r="K193" s="31"/>
      <c r="L193" s="31"/>
      <c r="M193" s="31"/>
      <c r="N193" s="31"/>
      <c r="O193" s="31"/>
      <c r="P193" s="31"/>
      <c r="Q193" s="31"/>
      <c r="R193" s="31"/>
      <c r="S193" s="31"/>
      <c r="T193" s="31"/>
      <c r="U193" s="31"/>
      <c r="V193" s="31"/>
      <c r="W193" s="31"/>
      <c r="X193" s="31"/>
      <c r="Y193" s="316"/>
      <c r="Z193" s="316"/>
      <c r="AA193" s="351"/>
      <c r="AB193" s="316"/>
    </row>
    <row r="194" spans="1:28" s="117" customFormat="1" ht="13.15" customHeight="1" x14ac:dyDescent="0.25">
      <c r="A194" s="147"/>
      <c r="B194" s="146" t="s">
        <v>1697</v>
      </c>
      <c r="C194" s="126"/>
      <c r="D194" s="187"/>
      <c r="E194" s="112"/>
      <c r="F194" s="318"/>
      <c r="G194" s="31"/>
      <c r="H194" s="31"/>
      <c r="I194" s="31"/>
      <c r="J194" s="31"/>
      <c r="K194" s="31"/>
      <c r="L194" s="31"/>
      <c r="M194" s="31"/>
      <c r="N194" s="31"/>
      <c r="O194" s="31"/>
      <c r="P194" s="31"/>
      <c r="Q194" s="31"/>
      <c r="R194" s="31"/>
      <c r="S194" s="31"/>
      <c r="T194" s="31"/>
      <c r="U194" s="31"/>
      <c r="V194" s="31"/>
      <c r="W194" s="31"/>
      <c r="X194" s="31"/>
      <c r="Y194" s="316"/>
      <c r="Z194" s="316"/>
      <c r="AA194" s="351"/>
      <c r="AB194" s="316"/>
    </row>
    <row r="195" spans="1:28" s="117" customFormat="1" ht="13.15" customHeight="1" x14ac:dyDescent="0.25">
      <c r="A195" s="147"/>
      <c r="B195" s="146" t="s">
        <v>1698</v>
      </c>
      <c r="C195" s="126"/>
      <c r="D195" s="187"/>
      <c r="E195" s="112"/>
      <c r="F195" s="318"/>
      <c r="G195" s="31"/>
      <c r="H195" s="31"/>
      <c r="I195" s="31"/>
      <c r="J195" s="31"/>
      <c r="K195" s="31"/>
      <c r="L195" s="31"/>
      <c r="M195" s="31"/>
      <c r="N195" s="31"/>
      <c r="O195" s="31"/>
      <c r="P195" s="31"/>
      <c r="Q195" s="31"/>
      <c r="R195" s="31"/>
      <c r="S195" s="31"/>
      <c r="T195" s="31"/>
      <c r="U195" s="31"/>
      <c r="V195" s="31"/>
      <c r="W195" s="31"/>
      <c r="X195" s="31"/>
      <c r="Y195" s="316"/>
      <c r="Z195" s="316"/>
      <c r="AA195" s="351"/>
      <c r="AB195" s="316"/>
    </row>
    <row r="196" spans="1:28" s="117" customFormat="1" ht="13.15" customHeight="1" x14ac:dyDescent="0.25">
      <c r="A196" s="147"/>
      <c r="B196" s="146" t="s">
        <v>1699</v>
      </c>
      <c r="C196" s="126"/>
      <c r="D196" s="187"/>
      <c r="E196" s="112"/>
      <c r="F196" s="318"/>
      <c r="G196" s="31"/>
      <c r="H196" s="31"/>
      <c r="I196" s="31"/>
      <c r="J196" s="31"/>
      <c r="K196" s="31"/>
      <c r="L196" s="31"/>
      <c r="M196" s="31"/>
      <c r="N196" s="31"/>
      <c r="O196" s="31"/>
      <c r="P196" s="31"/>
      <c r="Q196" s="31"/>
      <c r="R196" s="31"/>
      <c r="S196" s="31"/>
      <c r="T196" s="31"/>
      <c r="U196" s="31"/>
      <c r="V196" s="31"/>
      <c r="W196" s="31"/>
      <c r="X196" s="31"/>
      <c r="Y196" s="316"/>
      <c r="Z196" s="316"/>
      <c r="AA196" s="351"/>
      <c r="AB196" s="316"/>
    </row>
    <row r="197" spans="1:28" s="581" customFormat="1" ht="36.75" customHeight="1" x14ac:dyDescent="0.25">
      <c r="A197" s="578">
        <v>31</v>
      </c>
      <c r="B197" s="579" t="s">
        <v>1700</v>
      </c>
      <c r="C197" s="455" t="str">
        <f t="shared" ref="C197:C209" si="46">IF(AA197&gt;=470000,"LPN",IF(AND(AA197&gt;190000,AA197&lt;470000),"LP",IF(AND(AA197&gt;=56000,AA197&lt;=190000),"3C","2C ")))</f>
        <v xml:space="preserve">2C </v>
      </c>
      <c r="D197" s="567" t="s">
        <v>1495</v>
      </c>
      <c r="E197" s="585" t="s">
        <v>1701</v>
      </c>
      <c r="F197" s="577" t="s">
        <v>1702</v>
      </c>
      <c r="G197" s="456" t="s">
        <v>49</v>
      </c>
      <c r="H197" s="456" t="s">
        <v>49</v>
      </c>
      <c r="I197" s="456" t="s">
        <v>49</v>
      </c>
      <c r="J197" s="456" t="s">
        <v>49</v>
      </c>
      <c r="K197" s="456">
        <f t="shared" si="35"/>
        <v>41444</v>
      </c>
      <c r="L197" s="456">
        <f t="shared" ref="L197" si="47">SUM(M197*1)</f>
        <v>41464</v>
      </c>
      <c r="M197" s="456">
        <f t="shared" ref="M197" si="48">SUM(N197*1)</f>
        <v>41464</v>
      </c>
      <c r="N197" s="456">
        <f t="shared" si="36"/>
        <v>41464</v>
      </c>
      <c r="O197" s="456">
        <f t="shared" si="37"/>
        <v>41464</v>
      </c>
      <c r="P197" s="456">
        <f t="shared" si="38"/>
        <v>41479</v>
      </c>
      <c r="Q197" s="456">
        <f t="shared" si="39"/>
        <v>41479</v>
      </c>
      <c r="R197" s="456">
        <f t="shared" si="40"/>
        <v>41487</v>
      </c>
      <c r="S197" s="456">
        <f t="shared" si="41"/>
        <v>41497</v>
      </c>
      <c r="T197" s="456">
        <f t="shared" si="42"/>
        <v>41527</v>
      </c>
      <c r="U197" s="456">
        <f t="shared" si="43"/>
        <v>41527</v>
      </c>
      <c r="V197" s="456">
        <f t="shared" si="44"/>
        <v>41557</v>
      </c>
      <c r="W197" s="456">
        <f t="shared" si="45"/>
        <v>41572</v>
      </c>
      <c r="X197" s="456">
        <v>41582</v>
      </c>
      <c r="Y197" s="576"/>
      <c r="Z197" s="576"/>
      <c r="AA197" s="580">
        <v>35000</v>
      </c>
      <c r="AB197" s="576"/>
    </row>
    <row r="198" spans="1:28" s="117" customFormat="1" ht="13.15" customHeight="1" x14ac:dyDescent="0.25">
      <c r="A198" s="147"/>
      <c r="B198" s="146" t="s">
        <v>1703</v>
      </c>
      <c r="C198" s="126"/>
      <c r="D198" s="187"/>
      <c r="E198" s="112"/>
      <c r="F198" s="318"/>
      <c r="G198" s="31"/>
      <c r="H198" s="31"/>
      <c r="I198" s="31"/>
      <c r="J198" s="31"/>
      <c r="K198" s="31"/>
      <c r="L198" s="31"/>
      <c r="M198" s="31"/>
      <c r="N198" s="31"/>
      <c r="O198" s="31"/>
      <c r="P198" s="31"/>
      <c r="Q198" s="31"/>
      <c r="R198" s="31"/>
      <c r="S198" s="31"/>
      <c r="T198" s="31"/>
      <c r="U198" s="31"/>
      <c r="V198" s="31"/>
      <c r="W198" s="31"/>
      <c r="X198" s="31"/>
      <c r="Y198" s="316"/>
      <c r="Z198" s="316"/>
      <c r="AA198" s="351"/>
      <c r="AB198" s="316"/>
    </row>
    <row r="199" spans="1:28" s="117" customFormat="1" ht="13.15" customHeight="1" x14ac:dyDescent="0.25">
      <c r="A199" s="147"/>
      <c r="B199" s="146" t="s">
        <v>1704</v>
      </c>
      <c r="C199" s="126"/>
      <c r="D199" s="187"/>
      <c r="E199" s="112"/>
      <c r="F199" s="318"/>
      <c r="G199" s="31"/>
      <c r="H199" s="31"/>
      <c r="I199" s="31"/>
      <c r="J199" s="31"/>
      <c r="K199" s="31"/>
      <c r="L199" s="31"/>
      <c r="M199" s="31"/>
      <c r="N199" s="31"/>
      <c r="O199" s="31"/>
      <c r="P199" s="31"/>
      <c r="Q199" s="31"/>
      <c r="R199" s="31"/>
      <c r="S199" s="31"/>
      <c r="T199" s="31"/>
      <c r="U199" s="31"/>
      <c r="V199" s="31"/>
      <c r="W199" s="31"/>
      <c r="X199" s="31"/>
      <c r="Y199" s="316"/>
      <c r="Z199" s="316"/>
      <c r="AA199" s="351"/>
      <c r="AB199" s="316"/>
    </row>
    <row r="200" spans="1:28" s="581" customFormat="1" ht="36.75" customHeight="1" x14ac:dyDescent="0.25">
      <c r="A200" s="578">
        <v>32</v>
      </c>
      <c r="B200" s="579" t="s">
        <v>1195</v>
      </c>
      <c r="C200" s="455" t="str">
        <f t="shared" si="46"/>
        <v xml:space="preserve">2C </v>
      </c>
      <c r="D200" s="567" t="s">
        <v>1495</v>
      </c>
      <c r="E200" s="585" t="s">
        <v>1705</v>
      </c>
      <c r="F200" s="577" t="s">
        <v>1706</v>
      </c>
      <c r="G200" s="456" t="s">
        <v>49</v>
      </c>
      <c r="H200" s="456" t="s">
        <v>49</v>
      </c>
      <c r="I200" s="456" t="s">
        <v>49</v>
      </c>
      <c r="J200" s="456" t="s">
        <v>49</v>
      </c>
      <c r="K200" s="456">
        <f t="shared" si="35"/>
        <v>41444</v>
      </c>
      <c r="L200" s="456">
        <f t="shared" ref="L200:N209" si="49">SUM(M200*1)</f>
        <v>41464</v>
      </c>
      <c r="M200" s="456">
        <f t="shared" si="49"/>
        <v>41464</v>
      </c>
      <c r="N200" s="456">
        <f t="shared" si="49"/>
        <v>41464</v>
      </c>
      <c r="O200" s="456">
        <f t="shared" si="37"/>
        <v>41464</v>
      </c>
      <c r="P200" s="456">
        <f t="shared" si="38"/>
        <v>41479</v>
      </c>
      <c r="Q200" s="456">
        <f t="shared" si="39"/>
        <v>41479</v>
      </c>
      <c r="R200" s="456">
        <f t="shared" si="40"/>
        <v>41487</v>
      </c>
      <c r="S200" s="456">
        <f t="shared" si="41"/>
        <v>41497</v>
      </c>
      <c r="T200" s="456">
        <f t="shared" si="42"/>
        <v>41527</v>
      </c>
      <c r="U200" s="456">
        <f t="shared" si="43"/>
        <v>41527</v>
      </c>
      <c r="V200" s="456">
        <f t="shared" si="44"/>
        <v>41557</v>
      </c>
      <c r="W200" s="456">
        <f t="shared" si="45"/>
        <v>41572</v>
      </c>
      <c r="X200" s="456">
        <v>41582</v>
      </c>
      <c r="Y200" s="576"/>
      <c r="Z200" s="576"/>
      <c r="AA200" s="580">
        <v>28000</v>
      </c>
      <c r="AB200" s="576"/>
    </row>
    <row r="201" spans="1:28" s="117" customFormat="1" ht="13.15" customHeight="1" x14ac:dyDescent="0.25">
      <c r="A201" s="147"/>
      <c r="B201" s="146" t="s">
        <v>1707</v>
      </c>
      <c r="C201" s="126"/>
      <c r="D201" s="187"/>
      <c r="E201" s="112"/>
      <c r="F201" s="318"/>
      <c r="G201" s="31"/>
      <c r="H201" s="31"/>
      <c r="I201" s="31"/>
      <c r="J201" s="31"/>
      <c r="K201" s="31"/>
      <c r="L201" s="31"/>
      <c r="M201" s="31"/>
      <c r="N201" s="31"/>
      <c r="O201" s="31"/>
      <c r="P201" s="31"/>
      <c r="Q201" s="31"/>
      <c r="R201" s="31"/>
      <c r="S201" s="31"/>
      <c r="T201" s="31"/>
      <c r="U201" s="31"/>
      <c r="V201" s="31"/>
      <c r="W201" s="31"/>
      <c r="X201" s="31"/>
      <c r="Y201" s="316"/>
      <c r="Z201" s="316"/>
      <c r="AA201" s="351"/>
      <c r="AB201" s="316"/>
    </row>
    <row r="202" spans="1:28" s="117" customFormat="1" ht="13.15" customHeight="1" x14ac:dyDescent="0.25">
      <c r="A202" s="147"/>
      <c r="B202" s="146" t="s">
        <v>1708</v>
      </c>
      <c r="C202" s="126"/>
      <c r="D202" s="187"/>
      <c r="E202" s="112"/>
      <c r="F202" s="318"/>
      <c r="G202" s="31"/>
      <c r="H202" s="31"/>
      <c r="I202" s="31"/>
      <c r="J202" s="31"/>
      <c r="K202" s="31"/>
      <c r="L202" s="31"/>
      <c r="M202" s="31"/>
      <c r="N202" s="31"/>
      <c r="O202" s="31"/>
      <c r="P202" s="31"/>
      <c r="Q202" s="31"/>
      <c r="R202" s="31"/>
      <c r="S202" s="31"/>
      <c r="T202" s="31"/>
      <c r="U202" s="31"/>
      <c r="V202" s="31"/>
      <c r="W202" s="31"/>
      <c r="X202" s="31"/>
      <c r="Y202" s="316"/>
      <c r="Z202" s="316"/>
      <c r="AA202" s="351"/>
      <c r="AB202" s="316"/>
    </row>
    <row r="203" spans="1:28" s="117" customFormat="1" ht="13.15" customHeight="1" x14ac:dyDescent="0.25">
      <c r="A203" s="147"/>
      <c r="B203" s="146" t="s">
        <v>1709</v>
      </c>
      <c r="C203" s="126"/>
      <c r="D203" s="187"/>
      <c r="E203" s="112"/>
      <c r="F203" s="318"/>
      <c r="G203" s="31"/>
      <c r="H203" s="31"/>
      <c r="I203" s="31"/>
      <c r="J203" s="31"/>
      <c r="K203" s="31"/>
      <c r="L203" s="31"/>
      <c r="M203" s="31"/>
      <c r="N203" s="31"/>
      <c r="O203" s="31"/>
      <c r="P203" s="31"/>
      <c r="Q203" s="31"/>
      <c r="R203" s="31"/>
      <c r="S203" s="31"/>
      <c r="T203" s="31"/>
      <c r="U203" s="31"/>
      <c r="V203" s="31"/>
      <c r="W203" s="31"/>
      <c r="X203" s="31"/>
      <c r="Y203" s="316"/>
      <c r="Z203" s="316"/>
      <c r="AA203" s="351"/>
      <c r="AB203" s="316"/>
    </row>
    <row r="204" spans="1:28" s="117" customFormat="1" ht="13.15" customHeight="1" x14ac:dyDescent="0.25">
      <c r="A204" s="147"/>
      <c r="B204" s="146" t="s">
        <v>1710</v>
      </c>
      <c r="C204" s="126"/>
      <c r="D204" s="187"/>
      <c r="E204" s="112"/>
      <c r="F204" s="318"/>
      <c r="G204" s="31"/>
      <c r="H204" s="31"/>
      <c r="I204" s="31"/>
      <c r="J204" s="31"/>
      <c r="K204" s="31"/>
      <c r="L204" s="31"/>
      <c r="M204" s="31"/>
      <c r="N204" s="31"/>
      <c r="O204" s="31"/>
      <c r="P204" s="31"/>
      <c r="Q204" s="31"/>
      <c r="R204" s="31"/>
      <c r="S204" s="31"/>
      <c r="T204" s="31"/>
      <c r="U204" s="31"/>
      <c r="V204" s="31"/>
      <c r="W204" s="31"/>
      <c r="X204" s="31"/>
      <c r="Y204" s="316"/>
      <c r="Z204" s="316"/>
      <c r="AA204" s="351"/>
      <c r="AB204" s="316"/>
    </row>
    <row r="205" spans="1:28" s="581" customFormat="1" ht="36.75" customHeight="1" x14ac:dyDescent="0.25">
      <c r="A205" s="578">
        <v>33</v>
      </c>
      <c r="B205" s="579" t="s">
        <v>1370</v>
      </c>
      <c r="C205" s="455" t="str">
        <f t="shared" si="46"/>
        <v>3C</v>
      </c>
      <c r="D205" s="567" t="s">
        <v>1495</v>
      </c>
      <c r="E205" s="585" t="s">
        <v>1711</v>
      </c>
      <c r="F205" s="577" t="s">
        <v>1712</v>
      </c>
      <c r="G205" s="456" t="s">
        <v>49</v>
      </c>
      <c r="H205" s="456" t="s">
        <v>49</v>
      </c>
      <c r="I205" s="456" t="s">
        <v>49</v>
      </c>
      <c r="J205" s="456" t="s">
        <v>49</v>
      </c>
      <c r="K205" s="456">
        <f t="shared" si="35"/>
        <v>41444</v>
      </c>
      <c r="L205" s="456">
        <f t="shared" ref="L205:M205" si="50">SUM(M205*1)</f>
        <v>41464</v>
      </c>
      <c r="M205" s="456">
        <f t="shared" si="50"/>
        <v>41464</v>
      </c>
      <c r="N205" s="456">
        <f t="shared" si="49"/>
        <v>41464</v>
      </c>
      <c r="O205" s="456">
        <f t="shared" si="37"/>
        <v>41464</v>
      </c>
      <c r="P205" s="456">
        <f t="shared" si="38"/>
        <v>41479</v>
      </c>
      <c r="Q205" s="456">
        <f t="shared" si="39"/>
        <v>41479</v>
      </c>
      <c r="R205" s="456">
        <f t="shared" si="40"/>
        <v>41487</v>
      </c>
      <c r="S205" s="456">
        <f t="shared" si="41"/>
        <v>41497</v>
      </c>
      <c r="T205" s="456">
        <f t="shared" si="42"/>
        <v>41527</v>
      </c>
      <c r="U205" s="456">
        <f t="shared" si="43"/>
        <v>41527</v>
      </c>
      <c r="V205" s="456">
        <f t="shared" si="44"/>
        <v>41557</v>
      </c>
      <c r="W205" s="456">
        <f t="shared" si="45"/>
        <v>41572</v>
      </c>
      <c r="X205" s="456">
        <v>41582</v>
      </c>
      <c r="Y205" s="576"/>
      <c r="Z205" s="576"/>
      <c r="AA205" s="580">
        <v>61055</v>
      </c>
      <c r="AB205" s="576"/>
    </row>
    <row r="206" spans="1:28" s="117" customFormat="1" ht="13.15" customHeight="1" x14ac:dyDescent="0.25">
      <c r="A206" s="147"/>
      <c r="B206" s="146" t="s">
        <v>1713</v>
      </c>
      <c r="C206" s="126"/>
      <c r="D206" s="187"/>
      <c r="E206" s="112"/>
      <c r="F206" s="318"/>
      <c r="G206" s="31"/>
      <c r="H206" s="31"/>
      <c r="I206" s="31"/>
      <c r="J206" s="31"/>
      <c r="K206" s="31"/>
      <c r="L206" s="31"/>
      <c r="M206" s="31"/>
      <c r="N206" s="31"/>
      <c r="O206" s="31"/>
      <c r="P206" s="31"/>
      <c r="Q206" s="31"/>
      <c r="R206" s="31"/>
      <c r="S206" s="31"/>
      <c r="T206" s="31"/>
      <c r="U206" s="31"/>
      <c r="V206" s="31"/>
      <c r="W206" s="31"/>
      <c r="X206" s="31"/>
      <c r="Y206" s="316"/>
      <c r="Z206" s="316"/>
      <c r="AA206" s="351"/>
      <c r="AB206" s="316"/>
    </row>
    <row r="207" spans="1:28" s="117" customFormat="1" ht="13.15" customHeight="1" x14ac:dyDescent="0.25">
      <c r="A207" s="147"/>
      <c r="B207" s="146" t="s">
        <v>1714</v>
      </c>
      <c r="C207" s="126"/>
      <c r="D207" s="187"/>
      <c r="E207" s="112"/>
      <c r="F207" s="318"/>
      <c r="G207" s="31"/>
      <c r="H207" s="31"/>
      <c r="I207" s="31"/>
      <c r="J207" s="31"/>
      <c r="K207" s="31"/>
      <c r="L207" s="31"/>
      <c r="M207" s="31"/>
      <c r="N207" s="31"/>
      <c r="O207" s="31"/>
      <c r="P207" s="31"/>
      <c r="Q207" s="31"/>
      <c r="R207" s="31"/>
      <c r="S207" s="31"/>
      <c r="T207" s="31"/>
      <c r="U207" s="31"/>
      <c r="V207" s="31"/>
      <c r="W207" s="31"/>
      <c r="X207" s="31"/>
      <c r="Y207" s="316"/>
      <c r="Z207" s="316"/>
      <c r="AA207" s="351"/>
      <c r="AB207" s="316"/>
    </row>
    <row r="208" spans="1:28" s="117" customFormat="1" ht="13.15" customHeight="1" x14ac:dyDescent="0.25">
      <c r="A208" s="147"/>
      <c r="B208" s="146" t="s">
        <v>1715</v>
      </c>
      <c r="C208" s="126"/>
      <c r="D208" s="187"/>
      <c r="E208" s="112"/>
      <c r="F208" s="318"/>
      <c r="G208" s="31"/>
      <c r="H208" s="31"/>
      <c r="I208" s="31"/>
      <c r="J208" s="31"/>
      <c r="K208" s="31"/>
      <c r="L208" s="31"/>
      <c r="M208" s="31"/>
      <c r="N208" s="31"/>
      <c r="O208" s="31"/>
      <c r="P208" s="31"/>
      <c r="Q208" s="31"/>
      <c r="R208" s="31"/>
      <c r="S208" s="31"/>
      <c r="T208" s="31"/>
      <c r="U208" s="31"/>
      <c r="V208" s="31"/>
      <c r="W208" s="31"/>
      <c r="X208" s="31"/>
      <c r="Y208" s="316"/>
      <c r="Z208" s="316"/>
      <c r="AA208" s="351"/>
      <c r="AB208" s="316"/>
    </row>
    <row r="209" spans="1:28" s="581" customFormat="1" ht="36.75" customHeight="1" x14ac:dyDescent="0.25">
      <c r="A209" s="578">
        <v>34</v>
      </c>
      <c r="B209" s="579" t="s">
        <v>868</v>
      </c>
      <c r="C209" s="455" t="str">
        <f t="shared" si="46"/>
        <v>3C</v>
      </c>
      <c r="D209" s="567" t="s">
        <v>1495</v>
      </c>
      <c r="E209" s="585" t="s">
        <v>1716</v>
      </c>
      <c r="F209" s="577" t="s">
        <v>1717</v>
      </c>
      <c r="G209" s="456" t="s">
        <v>49</v>
      </c>
      <c r="H209" s="456" t="s">
        <v>49</v>
      </c>
      <c r="I209" s="456" t="s">
        <v>49</v>
      </c>
      <c r="J209" s="456" t="s">
        <v>49</v>
      </c>
      <c r="K209" s="456">
        <f t="shared" si="35"/>
        <v>41444</v>
      </c>
      <c r="L209" s="456">
        <f t="shared" ref="L209:M209" si="51">SUM(M209*1)</f>
        <v>41464</v>
      </c>
      <c r="M209" s="456">
        <f t="shared" si="51"/>
        <v>41464</v>
      </c>
      <c r="N209" s="456">
        <f t="shared" si="49"/>
        <v>41464</v>
      </c>
      <c r="O209" s="456">
        <f t="shared" si="37"/>
        <v>41464</v>
      </c>
      <c r="P209" s="456">
        <f t="shared" si="38"/>
        <v>41479</v>
      </c>
      <c r="Q209" s="456">
        <f t="shared" si="39"/>
        <v>41479</v>
      </c>
      <c r="R209" s="456">
        <f t="shared" si="40"/>
        <v>41487</v>
      </c>
      <c r="S209" s="456">
        <f t="shared" si="41"/>
        <v>41497</v>
      </c>
      <c r="T209" s="456">
        <f t="shared" si="42"/>
        <v>41527</v>
      </c>
      <c r="U209" s="456">
        <f t="shared" si="43"/>
        <v>41527</v>
      </c>
      <c r="V209" s="456">
        <f t="shared" si="44"/>
        <v>41557</v>
      </c>
      <c r="W209" s="456">
        <f t="shared" si="45"/>
        <v>41572</v>
      </c>
      <c r="X209" s="456">
        <v>41582</v>
      </c>
      <c r="Y209" s="576"/>
      <c r="Z209" s="576"/>
      <c r="AA209" s="580">
        <v>106000</v>
      </c>
      <c r="AB209" s="576"/>
    </row>
    <row r="210" spans="1:28" s="117" customFormat="1" ht="13.15" customHeight="1" x14ac:dyDescent="0.25">
      <c r="A210" s="147"/>
      <c r="B210" s="146" t="s">
        <v>1718</v>
      </c>
      <c r="C210" s="126"/>
      <c r="D210" s="187"/>
      <c r="E210" s="112"/>
      <c r="F210" s="318"/>
      <c r="G210" s="31"/>
      <c r="H210" s="31"/>
      <c r="I210" s="31"/>
      <c r="J210" s="31"/>
      <c r="K210" s="31"/>
      <c r="L210" s="31"/>
      <c r="M210" s="31"/>
      <c r="N210" s="31"/>
      <c r="O210" s="31"/>
      <c r="P210" s="31"/>
      <c r="Q210" s="31"/>
      <c r="R210" s="31"/>
      <c r="S210" s="31"/>
      <c r="T210" s="31"/>
      <c r="U210" s="31"/>
      <c r="V210" s="31"/>
      <c r="W210" s="31"/>
      <c r="X210" s="31"/>
      <c r="Y210" s="316"/>
      <c r="Z210" s="316"/>
      <c r="AA210" s="351"/>
      <c r="AB210" s="316"/>
    </row>
    <row r="211" spans="1:28" s="117" customFormat="1" ht="13.15" customHeight="1" x14ac:dyDescent="0.25">
      <c r="A211" s="147"/>
      <c r="B211" s="146" t="s">
        <v>1719</v>
      </c>
      <c r="C211" s="126"/>
      <c r="D211" s="187"/>
      <c r="E211" s="112"/>
      <c r="F211" s="318"/>
      <c r="G211" s="31"/>
      <c r="H211" s="31"/>
      <c r="I211" s="31"/>
      <c r="J211" s="31"/>
      <c r="K211" s="31"/>
      <c r="L211" s="31"/>
      <c r="M211" s="31"/>
      <c r="N211" s="31"/>
      <c r="O211" s="31"/>
      <c r="P211" s="31"/>
      <c r="Q211" s="31"/>
      <c r="R211" s="31"/>
      <c r="S211" s="31"/>
      <c r="T211" s="31"/>
      <c r="U211" s="31"/>
      <c r="V211" s="31"/>
      <c r="W211" s="31"/>
      <c r="X211" s="31"/>
      <c r="Y211" s="316"/>
      <c r="Z211" s="316"/>
      <c r="AA211" s="351"/>
      <c r="AB211" s="316"/>
    </row>
    <row r="212" spans="1:28" s="117" customFormat="1" ht="13.15" customHeight="1" x14ac:dyDescent="0.25">
      <c r="A212" s="147"/>
      <c r="B212" s="146" t="s">
        <v>1720</v>
      </c>
      <c r="C212" s="126"/>
      <c r="D212" s="187"/>
      <c r="E212" s="112"/>
      <c r="F212" s="318"/>
      <c r="G212" s="31"/>
      <c r="H212" s="31"/>
      <c r="I212" s="31"/>
      <c r="J212" s="31"/>
      <c r="K212" s="31"/>
      <c r="L212" s="31"/>
      <c r="M212" s="31"/>
      <c r="N212" s="31"/>
      <c r="O212" s="31"/>
      <c r="P212" s="31"/>
      <c r="Q212" s="31"/>
      <c r="R212" s="31"/>
      <c r="S212" s="31"/>
      <c r="T212" s="31"/>
      <c r="U212" s="31"/>
      <c r="V212" s="31"/>
      <c r="W212" s="31"/>
      <c r="X212" s="31"/>
      <c r="Y212" s="316"/>
      <c r="Z212" s="316"/>
      <c r="AA212" s="351"/>
      <c r="AB212" s="316"/>
    </row>
    <row r="213" spans="1:28" s="117" customFormat="1" ht="13.15" customHeight="1" x14ac:dyDescent="0.25">
      <c r="A213" s="147"/>
      <c r="B213" s="146" t="s">
        <v>1721</v>
      </c>
      <c r="C213" s="126"/>
      <c r="D213" s="187"/>
      <c r="E213" s="112"/>
      <c r="F213" s="318"/>
      <c r="G213" s="31"/>
      <c r="H213" s="31"/>
      <c r="I213" s="31"/>
      <c r="J213" s="31"/>
      <c r="K213" s="31"/>
      <c r="L213" s="31"/>
      <c r="M213" s="31"/>
      <c r="N213" s="31"/>
      <c r="O213" s="31"/>
      <c r="P213" s="31"/>
      <c r="Q213" s="31"/>
      <c r="R213" s="31"/>
      <c r="S213" s="31"/>
      <c r="T213" s="31"/>
      <c r="U213" s="31"/>
      <c r="V213" s="31"/>
      <c r="W213" s="31"/>
      <c r="X213" s="31"/>
      <c r="Y213" s="316"/>
      <c r="Z213" s="316"/>
      <c r="AA213" s="351"/>
      <c r="AB213" s="316"/>
    </row>
    <row r="214" spans="1:28" ht="33" customHeight="1" x14ac:dyDescent="0.25">
      <c r="A214" s="59"/>
      <c r="B214" s="711" t="s">
        <v>258</v>
      </c>
      <c r="C214" s="661" t="s">
        <v>36</v>
      </c>
      <c r="D214" s="661"/>
      <c r="E214" s="661"/>
      <c r="F214" s="661"/>
      <c r="G214" s="661"/>
      <c r="H214" s="661"/>
      <c r="I214" s="661"/>
      <c r="J214" s="661"/>
      <c r="K214" s="661"/>
      <c r="L214" s="661"/>
      <c r="M214" s="661"/>
      <c r="N214" s="661"/>
      <c r="O214" s="661"/>
      <c r="P214" s="661"/>
      <c r="Q214" s="661"/>
      <c r="R214" s="661"/>
      <c r="S214" s="661"/>
      <c r="T214" s="661"/>
      <c r="U214" s="661"/>
      <c r="V214" s="661"/>
      <c r="W214" s="661"/>
      <c r="X214" s="661"/>
      <c r="Y214" s="661"/>
      <c r="Z214" s="661"/>
      <c r="AA214" s="357">
        <f>SUM(AA13:AA209)</f>
        <v>1605327</v>
      </c>
      <c r="AB214" s="329" t="e">
        <f>SUM(AB10,#REF!,#REF!)</f>
        <v>#REF!</v>
      </c>
    </row>
    <row r="215" spans="1:28" ht="27" customHeight="1" x14ac:dyDescent="0.25">
      <c r="A215" s="59"/>
      <c r="B215" s="712"/>
      <c r="C215" s="662" t="s">
        <v>37</v>
      </c>
      <c r="D215" s="662"/>
      <c r="E215" s="662"/>
      <c r="F215" s="663"/>
      <c r="G215" s="663"/>
      <c r="H215" s="663"/>
      <c r="I215" s="663"/>
      <c r="J215" s="663"/>
      <c r="K215" s="663"/>
      <c r="L215" s="663"/>
      <c r="M215" s="663"/>
      <c r="N215" s="663"/>
      <c r="O215" s="663"/>
      <c r="P215" s="663"/>
      <c r="Q215" s="663"/>
      <c r="R215" s="663"/>
      <c r="S215" s="663"/>
      <c r="T215" s="663"/>
      <c r="U215" s="663"/>
      <c r="V215" s="663"/>
      <c r="W215" s="663"/>
      <c r="X215" s="663"/>
      <c r="Y215" s="663"/>
      <c r="Z215" s="663"/>
      <c r="AA215" s="330" t="e">
        <f>SUM(AA11,#REF!,#REF!)</f>
        <v>#REF!</v>
      </c>
      <c r="AB215" s="331" t="e">
        <f>SUM(AB11,#REF!,#REF!)</f>
        <v>#REF!</v>
      </c>
    </row>
    <row r="216" spans="1:28" x14ac:dyDescent="0.25">
      <c r="A216" s="64"/>
      <c r="B216" s="65"/>
      <c r="C216" s="66"/>
      <c r="D216" s="66"/>
      <c r="E216" s="66"/>
      <c r="F216" s="66"/>
      <c r="G216" s="66"/>
      <c r="H216" s="66"/>
      <c r="I216" s="66"/>
      <c r="J216" s="66"/>
      <c r="K216" s="66"/>
      <c r="L216" s="66"/>
      <c r="M216" s="66"/>
      <c r="N216" s="66"/>
      <c r="O216" s="66"/>
      <c r="P216" s="66"/>
      <c r="Q216" s="66"/>
      <c r="R216" s="66"/>
      <c r="S216" s="66"/>
      <c r="T216" s="66"/>
      <c r="U216" s="66"/>
      <c r="V216" s="66"/>
      <c r="W216" s="66"/>
      <c r="X216" s="67"/>
      <c r="Y216" s="66"/>
      <c r="Z216" s="66"/>
      <c r="AA216" s="67"/>
    </row>
    <row r="217" spans="1:28" x14ac:dyDescent="0.25">
      <c r="B217" s="68"/>
      <c r="C217" s="69"/>
      <c r="D217" s="69"/>
      <c r="E217" s="69"/>
      <c r="F217" s="70"/>
      <c r="G217" s="70"/>
      <c r="H217" s="70"/>
      <c r="I217" s="70"/>
      <c r="J217" s="70"/>
      <c r="K217" s="70"/>
      <c r="L217" s="70"/>
      <c r="M217" s="70"/>
      <c r="N217" s="70"/>
      <c r="O217" s="70"/>
      <c r="P217" s="70"/>
      <c r="Q217" s="71"/>
      <c r="R217" s="71"/>
      <c r="S217" s="64"/>
      <c r="T217" s="64"/>
      <c r="U217" s="64"/>
      <c r="V217" s="64"/>
      <c r="W217" s="72"/>
      <c r="X217" s="73"/>
      <c r="Y217" s="64"/>
      <c r="Z217" s="74"/>
    </row>
    <row r="218" spans="1:28" ht="27.75" customHeight="1" x14ac:dyDescent="0.25">
      <c r="B218" s="75" t="s">
        <v>259</v>
      </c>
      <c r="C218" s="76"/>
      <c r="D218" s="76"/>
      <c r="E218" s="77"/>
      <c r="F218" s="78"/>
      <c r="G218" s="79" t="s">
        <v>260</v>
      </c>
      <c r="H218" s="651"/>
      <c r="I218" s="652"/>
      <c r="J218" s="80"/>
      <c r="K218" s="80"/>
      <c r="L218" s="81" t="s">
        <v>261</v>
      </c>
      <c r="M218" s="82"/>
      <c r="N218" s="77" t="s">
        <v>262</v>
      </c>
      <c r="O218" s="78"/>
      <c r="P218" s="118" t="s">
        <v>263</v>
      </c>
      <c r="Q218" s="76"/>
      <c r="R218" s="84"/>
      <c r="S218" s="85"/>
      <c r="T218" s="86" t="s">
        <v>264</v>
      </c>
      <c r="U218" s="82"/>
      <c r="V218" s="82"/>
      <c r="W218" s="87" t="s">
        <v>262</v>
      </c>
      <c r="X218" s="88"/>
      <c r="Y218" s="653" t="s">
        <v>265</v>
      </c>
      <c r="Z218" s="654"/>
      <c r="AA218" s="651"/>
      <c r="AB218" s="652"/>
    </row>
    <row r="219" spans="1:28" ht="36" customHeight="1" x14ac:dyDescent="0.25">
      <c r="B219" s="89" t="s">
        <v>266</v>
      </c>
      <c r="C219" s="90"/>
      <c r="D219" s="90"/>
      <c r="E219" s="91"/>
      <c r="F219" s="78"/>
      <c r="G219" s="79" t="s">
        <v>267</v>
      </c>
      <c r="H219" s="651"/>
      <c r="I219" s="652"/>
      <c r="J219" s="80"/>
      <c r="K219" s="80"/>
      <c r="L219" s="92" t="s">
        <v>268</v>
      </c>
      <c r="M219" s="93"/>
      <c r="N219" s="91" t="s">
        <v>262</v>
      </c>
      <c r="O219" s="78"/>
      <c r="P219" s="94" t="s">
        <v>269</v>
      </c>
      <c r="Q219" s="90"/>
      <c r="R219" s="95"/>
      <c r="S219" s="85"/>
      <c r="T219" s="96" t="s">
        <v>270</v>
      </c>
      <c r="U219" s="97"/>
      <c r="V219" s="93"/>
      <c r="W219" s="98" t="s">
        <v>262</v>
      </c>
      <c r="X219" s="88"/>
      <c r="Y219" s="653" t="s">
        <v>271</v>
      </c>
      <c r="Z219" s="654"/>
      <c r="AA219" s="651"/>
      <c r="AB219" s="652"/>
    </row>
    <row r="220" spans="1:28" x14ac:dyDescent="0.25">
      <c r="F220" s="99"/>
      <c r="G220" s="99"/>
      <c r="H220" s="99"/>
      <c r="I220" s="99"/>
      <c r="J220" s="99"/>
      <c r="K220" s="99"/>
      <c r="L220" s="99"/>
      <c r="M220" s="99"/>
      <c r="N220" s="99"/>
      <c r="O220" s="99"/>
      <c r="P220" s="99"/>
      <c r="Q220" s="100"/>
      <c r="R220" s="100"/>
      <c r="S220" s="100"/>
      <c r="T220" s="100"/>
      <c r="U220" s="100"/>
      <c r="V220" s="100"/>
      <c r="W220" s="100"/>
      <c r="X220" s="101"/>
      <c r="Y220" s="100"/>
      <c r="Z220" s="100"/>
      <c r="AA220" s="101"/>
    </row>
    <row r="221" spans="1:28" x14ac:dyDescent="0.25">
      <c r="B221"/>
      <c r="C221"/>
      <c r="D221"/>
      <c r="E221"/>
      <c r="F221" s="99"/>
      <c r="G221" s="99"/>
      <c r="H221" s="99"/>
      <c r="I221" s="99"/>
      <c r="J221" s="99"/>
      <c r="K221" s="99"/>
      <c r="L221" s="99"/>
      <c r="M221" s="99"/>
      <c r="N221" s="99"/>
      <c r="O221" s="99"/>
      <c r="P221" s="99"/>
      <c r="Q221" s="100"/>
      <c r="R221" s="100"/>
      <c r="S221" s="100"/>
      <c r="T221" s="100"/>
      <c r="U221" s="100"/>
      <c r="V221" s="100"/>
      <c r="W221" s="100"/>
      <c r="X221" s="101"/>
      <c r="Y221" s="100"/>
      <c r="Z221" s="100"/>
      <c r="AA221" s="101"/>
    </row>
    <row r="222" spans="1:28" x14ac:dyDescent="0.25">
      <c r="E222" s="642" t="s">
        <v>272</v>
      </c>
      <c r="F222" s="643"/>
      <c r="G222" s="643"/>
      <c r="H222" s="643"/>
      <c r="I222" s="643"/>
      <c r="J222" s="643"/>
      <c r="K222" s="643"/>
      <c r="L222" s="643"/>
      <c r="M222" s="643"/>
      <c r="N222" s="643"/>
      <c r="O222" s="643"/>
      <c r="P222" s="643"/>
      <c r="Q222" s="643"/>
      <c r="R222" s="643"/>
      <c r="S222" s="643"/>
      <c r="T222" s="643"/>
      <c r="U222" s="643"/>
      <c r="V222" s="643"/>
      <c r="W222" s="644"/>
    </row>
    <row r="223" spans="1:28" ht="33.75" customHeight="1" x14ac:dyDescent="0.25">
      <c r="E223" s="645"/>
      <c r="F223" s="646"/>
      <c r="G223" s="646"/>
      <c r="H223" s="646"/>
      <c r="I223" s="646"/>
      <c r="J223" s="646"/>
      <c r="K223" s="646"/>
      <c r="L223" s="646"/>
      <c r="M223" s="646"/>
      <c r="N223" s="646"/>
      <c r="O223" s="646"/>
      <c r="P223" s="646"/>
      <c r="Q223" s="646"/>
      <c r="R223" s="646"/>
      <c r="S223" s="646"/>
      <c r="T223" s="646"/>
      <c r="U223" s="646"/>
      <c r="V223" s="646"/>
      <c r="W223" s="647"/>
    </row>
    <row r="224" spans="1:28" ht="54" customHeight="1" x14ac:dyDescent="0.25">
      <c r="B224"/>
      <c r="C224"/>
      <c r="D224"/>
      <c r="E224" s="102"/>
      <c r="F224" s="64"/>
      <c r="G224" s="64"/>
      <c r="H224" s="64"/>
      <c r="I224" s="64"/>
      <c r="J224" s="64"/>
      <c r="K224" s="64"/>
      <c r="L224" s="64"/>
      <c r="M224" s="64"/>
      <c r="N224" s="64"/>
      <c r="O224" s="64"/>
      <c r="P224" s="64"/>
      <c r="Q224" s="103"/>
      <c r="R224" s="64"/>
      <c r="S224" s="103"/>
      <c r="T224" s="103"/>
      <c r="U224" s="103"/>
      <c r="V224" s="103"/>
      <c r="W224" s="104"/>
    </row>
    <row r="225" spans="2:27" x14ac:dyDescent="0.25">
      <c r="B225"/>
      <c r="C225"/>
      <c r="D225"/>
      <c r="E225" s="648" t="s">
        <v>273</v>
      </c>
      <c r="F225" s="649"/>
      <c r="G225" s="649"/>
      <c r="H225" s="649"/>
      <c r="I225" s="649"/>
      <c r="J225" s="649"/>
      <c r="K225" s="649"/>
      <c r="L225" s="649"/>
      <c r="M225" s="649"/>
      <c r="N225" s="649"/>
      <c r="O225" s="649"/>
      <c r="P225" s="649"/>
      <c r="Q225" s="649"/>
      <c r="R225" s="649"/>
      <c r="S225" s="649"/>
      <c r="T225" s="649"/>
      <c r="U225" s="649"/>
      <c r="V225" s="649"/>
      <c r="W225" s="650"/>
    </row>
    <row r="226" spans="2:27" x14ac:dyDescent="0.25">
      <c r="B226"/>
      <c r="C226"/>
      <c r="D226"/>
      <c r="E226"/>
      <c r="F226"/>
      <c r="G226"/>
      <c r="H226"/>
      <c r="I226"/>
      <c r="J226"/>
      <c r="K226"/>
      <c r="L226"/>
      <c r="M226"/>
      <c r="N226"/>
      <c r="O226"/>
      <c r="P226"/>
      <c r="W226" s="99"/>
      <c r="X226" s="105"/>
      <c r="Y226" s="99"/>
      <c r="Z226" s="99"/>
      <c r="AA226" s="105"/>
    </row>
    <row r="227" spans="2:27" x14ac:dyDescent="0.25">
      <c r="B227"/>
      <c r="C227"/>
      <c r="D227"/>
      <c r="E227"/>
      <c r="F227" s="99"/>
      <c r="G227" s="99"/>
      <c r="H227" s="99"/>
      <c r="I227" s="99"/>
      <c r="J227" s="99"/>
      <c r="K227" s="99"/>
      <c r="L227" s="99"/>
      <c r="M227" s="99"/>
      <c r="N227" s="99"/>
      <c r="O227" s="99"/>
      <c r="P227" s="99"/>
      <c r="Q227" s="99"/>
      <c r="R227" s="99"/>
      <c r="S227" s="99"/>
      <c r="T227" s="99"/>
      <c r="U227" s="99"/>
      <c r="V227" s="99"/>
      <c r="W227" s="99"/>
      <c r="X227" s="105"/>
      <c r="Y227" s="99"/>
      <c r="Z227" s="99"/>
      <c r="AA227" s="105"/>
    </row>
    <row r="228" spans="2:27" x14ac:dyDescent="0.25">
      <c r="B228"/>
      <c r="C228"/>
      <c r="D228"/>
      <c r="E228"/>
      <c r="F228"/>
      <c r="G228"/>
      <c r="H228"/>
      <c r="I228"/>
      <c r="J228"/>
      <c r="K228"/>
      <c r="L228"/>
      <c r="M228"/>
      <c r="N228"/>
      <c r="O228"/>
      <c r="P228"/>
    </row>
    <row r="229" spans="2:27" x14ac:dyDescent="0.25">
      <c r="B229"/>
      <c r="C229"/>
      <c r="D229"/>
      <c r="E229"/>
      <c r="F229"/>
      <c r="G229"/>
      <c r="H229"/>
      <c r="I229"/>
      <c r="J229"/>
      <c r="K229"/>
      <c r="L229"/>
      <c r="M229"/>
      <c r="N229"/>
      <c r="O229"/>
      <c r="P229"/>
    </row>
    <row r="230" spans="2:27" x14ac:dyDescent="0.25">
      <c r="B230"/>
      <c r="C230"/>
      <c r="D230"/>
      <c r="E230"/>
      <c r="F230"/>
      <c r="G230"/>
      <c r="H230"/>
      <c r="I230"/>
      <c r="J230"/>
      <c r="K230"/>
      <c r="L230"/>
      <c r="M230"/>
      <c r="N230"/>
      <c r="O230"/>
      <c r="P230"/>
    </row>
    <row r="231" spans="2:27" x14ac:dyDescent="0.25">
      <c r="B231"/>
      <c r="C231"/>
      <c r="D231"/>
      <c r="E231"/>
      <c r="F231"/>
      <c r="G231"/>
      <c r="H231"/>
      <c r="I231"/>
      <c r="J231"/>
      <c r="K231"/>
      <c r="L231"/>
      <c r="M231"/>
      <c r="N231"/>
      <c r="O231"/>
      <c r="P231"/>
    </row>
    <row r="232" spans="2:27" x14ac:dyDescent="0.25">
      <c r="B232"/>
      <c r="C232"/>
      <c r="D232"/>
      <c r="E232"/>
      <c r="F232"/>
      <c r="G232"/>
      <c r="H232"/>
      <c r="I232"/>
      <c r="J232"/>
      <c r="K232"/>
      <c r="L232"/>
      <c r="M232"/>
      <c r="N232"/>
      <c r="O232"/>
      <c r="P232"/>
    </row>
    <row r="233" spans="2:27" x14ac:dyDescent="0.25">
      <c r="B233"/>
      <c r="C233"/>
      <c r="D233"/>
      <c r="E233"/>
      <c r="F233"/>
      <c r="G233"/>
      <c r="H233"/>
      <c r="I233"/>
      <c r="J233"/>
      <c r="K233"/>
      <c r="L233"/>
      <c r="M233"/>
      <c r="N233"/>
      <c r="O233"/>
      <c r="P233"/>
    </row>
    <row r="234" spans="2:27" x14ac:dyDescent="0.25">
      <c r="B234"/>
      <c r="C234"/>
      <c r="D234"/>
      <c r="E234"/>
      <c r="F234"/>
      <c r="G234"/>
      <c r="H234"/>
      <c r="I234"/>
      <c r="J234"/>
      <c r="K234"/>
      <c r="L234"/>
      <c r="M234"/>
      <c r="N234"/>
      <c r="O234"/>
      <c r="P234"/>
    </row>
    <row r="235" spans="2:27" x14ac:dyDescent="0.25">
      <c r="B235"/>
      <c r="C235"/>
      <c r="D235"/>
      <c r="E235"/>
      <c r="F235"/>
      <c r="G235"/>
      <c r="H235"/>
      <c r="I235"/>
      <c r="J235"/>
      <c r="K235"/>
      <c r="L235"/>
      <c r="M235"/>
      <c r="N235"/>
      <c r="O235"/>
      <c r="P235"/>
    </row>
    <row r="236" spans="2:27" x14ac:dyDescent="0.25">
      <c r="B236"/>
      <c r="C236"/>
      <c r="D236"/>
      <c r="E236"/>
      <c r="F236"/>
      <c r="G236"/>
      <c r="H236"/>
      <c r="I236"/>
      <c r="J236"/>
      <c r="K236"/>
      <c r="L236"/>
      <c r="M236"/>
      <c r="N236"/>
      <c r="O236"/>
      <c r="P236"/>
    </row>
    <row r="237" spans="2:27" x14ac:dyDescent="0.25">
      <c r="B237"/>
      <c r="C237"/>
      <c r="D237"/>
      <c r="E237"/>
      <c r="F237"/>
      <c r="G237"/>
      <c r="H237"/>
      <c r="I237"/>
      <c r="J237"/>
      <c r="K237"/>
      <c r="L237"/>
      <c r="M237"/>
      <c r="N237"/>
      <c r="O237"/>
      <c r="P237"/>
    </row>
    <row r="238" spans="2:27" x14ac:dyDescent="0.25">
      <c r="B238"/>
      <c r="C238"/>
      <c r="D238"/>
      <c r="E238"/>
      <c r="F238"/>
      <c r="G238"/>
      <c r="H238"/>
      <c r="I238"/>
      <c r="J238"/>
      <c r="K238"/>
      <c r="L238"/>
      <c r="M238"/>
      <c r="N238"/>
      <c r="O238"/>
      <c r="P238"/>
    </row>
    <row r="239" spans="2:27" x14ac:dyDescent="0.25">
      <c r="B239"/>
      <c r="C239"/>
      <c r="D239"/>
      <c r="E239"/>
      <c r="F239"/>
      <c r="G239"/>
      <c r="H239"/>
      <c r="I239"/>
      <c r="J239"/>
      <c r="K239"/>
      <c r="L239"/>
      <c r="M239"/>
      <c r="N239"/>
      <c r="O239"/>
      <c r="P239"/>
    </row>
    <row r="240" spans="2:27" x14ac:dyDescent="0.25">
      <c r="B240"/>
      <c r="C240"/>
      <c r="D240"/>
      <c r="E240"/>
      <c r="F240"/>
      <c r="G240"/>
      <c r="H240"/>
      <c r="I240"/>
      <c r="J240"/>
      <c r="K240"/>
      <c r="L240"/>
      <c r="M240"/>
      <c r="N240"/>
      <c r="O240"/>
      <c r="P240"/>
    </row>
    <row r="241" spans="3:16" customFormat="1" x14ac:dyDescent="0.25"/>
    <row r="242" spans="3:16" customFormat="1" x14ac:dyDescent="0.25"/>
    <row r="243" spans="3:16" customFormat="1" x14ac:dyDescent="0.25"/>
    <row r="244" spans="3:16" customFormat="1" x14ac:dyDescent="0.25"/>
    <row r="245" spans="3:16" customFormat="1" x14ac:dyDescent="0.25"/>
    <row r="246" spans="3:16" customFormat="1" x14ac:dyDescent="0.25"/>
    <row r="247" spans="3:16" customFormat="1" x14ac:dyDescent="0.25"/>
    <row r="248" spans="3:16" customFormat="1" x14ac:dyDescent="0.25"/>
    <row r="249" spans="3:16" customFormat="1" x14ac:dyDescent="0.25"/>
    <row r="250" spans="3:16" customFormat="1" x14ac:dyDescent="0.25"/>
    <row r="251" spans="3:16" customFormat="1" x14ac:dyDescent="0.25"/>
    <row r="252" spans="3:16" customFormat="1" x14ac:dyDescent="0.25"/>
    <row r="253" spans="3:16" customFormat="1" x14ac:dyDescent="0.25">
      <c r="F253" s="1"/>
      <c r="G253" s="1"/>
      <c r="H253" s="1"/>
      <c r="I253" s="1"/>
      <c r="J253" s="1"/>
      <c r="K253" s="1"/>
      <c r="L253" s="1"/>
      <c r="M253" s="1"/>
      <c r="N253" s="1"/>
      <c r="O253" s="1"/>
      <c r="P253" s="1"/>
    </row>
    <row r="254" spans="3:16" customFormat="1" x14ac:dyDescent="0.25">
      <c r="C254" s="1"/>
      <c r="D254" s="1"/>
      <c r="E254" s="1"/>
      <c r="F254" s="1"/>
      <c r="G254" s="1"/>
      <c r="H254" s="1"/>
      <c r="I254" s="1"/>
      <c r="J254" s="1"/>
      <c r="K254" s="1"/>
      <c r="L254" s="1"/>
      <c r="M254" s="1"/>
      <c r="N254" s="1"/>
      <c r="O254" s="1"/>
      <c r="P254" s="1"/>
    </row>
    <row r="255" spans="3:16" customFormat="1" x14ac:dyDescent="0.25">
      <c r="C255" s="1"/>
      <c r="D255" s="1"/>
      <c r="E255" s="1"/>
      <c r="F255" s="1"/>
      <c r="G255" s="1"/>
      <c r="H255" s="1"/>
      <c r="I255" s="1"/>
      <c r="J255" s="1"/>
      <c r="K255" s="1"/>
      <c r="L255" s="1"/>
      <c r="M255" s="1"/>
      <c r="N255" s="1"/>
      <c r="O255" s="1"/>
      <c r="P255" s="1"/>
    </row>
    <row r="256" spans="3:16" customFormat="1" x14ac:dyDescent="0.25">
      <c r="C256" s="1"/>
      <c r="D256" s="1"/>
      <c r="E256" s="1"/>
      <c r="F256" s="1"/>
      <c r="G256" s="1"/>
      <c r="H256" s="1"/>
      <c r="I256" s="1"/>
      <c r="J256" s="1"/>
      <c r="K256" s="1"/>
      <c r="L256" s="1"/>
      <c r="M256" s="1"/>
      <c r="N256" s="1"/>
      <c r="O256" s="1"/>
      <c r="P256" s="1"/>
    </row>
    <row r="257" spans="2:2" customFormat="1" x14ac:dyDescent="0.25"/>
    <row r="258" spans="2:2" customFormat="1" x14ac:dyDescent="0.25"/>
    <row r="259" spans="2:2" customFormat="1" x14ac:dyDescent="0.25">
      <c r="B259" s="1"/>
    </row>
    <row r="260" spans="2:2" customFormat="1" x14ac:dyDescent="0.25">
      <c r="B260" s="1"/>
    </row>
    <row r="261" spans="2:2" customFormat="1" x14ac:dyDescent="0.25">
      <c r="B261" s="1"/>
    </row>
    <row r="262" spans="2:2" customFormat="1" x14ac:dyDescent="0.25">
      <c r="B262" s="1"/>
    </row>
    <row r="263" spans="2:2" customFormat="1" x14ac:dyDescent="0.25">
      <c r="B263" s="1"/>
    </row>
    <row r="264" spans="2:2" customFormat="1" x14ac:dyDescent="0.25">
      <c r="B264" s="1"/>
    </row>
    <row r="265" spans="2:2" customFormat="1" x14ac:dyDescent="0.25">
      <c r="B265" s="1"/>
    </row>
    <row r="266" spans="2:2" customFormat="1" x14ac:dyDescent="0.25">
      <c r="B266" s="1"/>
    </row>
    <row r="267" spans="2:2" customFormat="1" x14ac:dyDescent="0.25">
      <c r="B267" s="1"/>
    </row>
    <row r="268" spans="2:2" customFormat="1" x14ac:dyDescent="0.25">
      <c r="B268" s="1"/>
    </row>
    <row r="269" spans="2:2" customFormat="1" x14ac:dyDescent="0.25">
      <c r="B269" s="1"/>
    </row>
    <row r="270" spans="2:2" customFormat="1" x14ac:dyDescent="0.25">
      <c r="B270" s="1"/>
    </row>
    <row r="271" spans="2:2" customFormat="1" x14ac:dyDescent="0.25">
      <c r="B271" s="1"/>
    </row>
    <row r="272" spans="2:2" customFormat="1" x14ac:dyDescent="0.25">
      <c r="B272" s="1"/>
    </row>
    <row r="273" customFormat="1" x14ac:dyDescent="0.25"/>
  </sheetData>
  <mergeCells count="42">
    <mergeCell ref="B1:AB1"/>
    <mergeCell ref="B2:AB2"/>
    <mergeCell ref="B3:AB3"/>
    <mergeCell ref="B4:AB4"/>
    <mergeCell ref="A6:F8"/>
    <mergeCell ref="G6:AB6"/>
    <mergeCell ref="Y7:AB8"/>
    <mergeCell ref="G8:H8"/>
    <mergeCell ref="I8:J8"/>
    <mergeCell ref="K8:L8"/>
    <mergeCell ref="M8:N8"/>
    <mergeCell ref="O8:P8"/>
    <mergeCell ref="Q8:R8"/>
    <mergeCell ref="S8:T8"/>
    <mergeCell ref="U8:V8"/>
    <mergeCell ref="W8:X8"/>
    <mergeCell ref="G7:J7"/>
    <mergeCell ref="K7:N7"/>
    <mergeCell ref="O7:R7"/>
    <mergeCell ref="S7:V7"/>
    <mergeCell ref="W7:X7"/>
    <mergeCell ref="D9:E9"/>
    <mergeCell ref="A10:A11"/>
    <mergeCell ref="B10:B11"/>
    <mergeCell ref="C10:C11"/>
    <mergeCell ref="D10:E10"/>
    <mergeCell ref="F10:F11"/>
    <mergeCell ref="Y10:Y11"/>
    <mergeCell ref="Z10:Z11"/>
    <mergeCell ref="AA10:AA11"/>
    <mergeCell ref="AB10:AB11"/>
    <mergeCell ref="B214:B215"/>
    <mergeCell ref="C214:Z214"/>
    <mergeCell ref="C215:Z215"/>
    <mergeCell ref="H218:I218"/>
    <mergeCell ref="Y218:Z218"/>
    <mergeCell ref="E225:W225"/>
    <mergeCell ref="AA218:AB218"/>
    <mergeCell ref="H219:I219"/>
    <mergeCell ref="Y219:Z219"/>
    <mergeCell ref="AA219:AB219"/>
    <mergeCell ref="E222:W223"/>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DCS</vt:lpstr>
      <vt:lpstr>PPICPU</vt:lpstr>
      <vt:lpstr>DGID</vt:lpstr>
      <vt:lpstr>DGP</vt:lpstr>
      <vt:lpstr>DGFA</vt:lpstr>
      <vt:lpstr>UG</vt:lpstr>
      <vt:lpstr>CGR</vt:lpstr>
      <vt:lpstr>DGBN</vt:lpstr>
      <vt:lpstr>TGR</vt:lpstr>
      <vt:lpstr>UAP</vt:lpstr>
      <vt:lpstr>DGCP</vt:lpstr>
      <vt:lpstr>SAMI</vt:lpstr>
      <vt:lpstr>UDEM</vt:lpstr>
      <vt:lpstr>DGIP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2013-10-09T19:07:08Z</dcterms:modified>
</cp:coreProperties>
</file>